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B212" i="1" l="1"/>
  <c r="C212" i="1"/>
  <c r="E185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48" i="1" l="1"/>
  <c r="D149" i="1"/>
  <c r="D150" i="1"/>
  <c r="D151" i="1"/>
  <c r="D152" i="1"/>
  <c r="D153" i="1"/>
  <c r="D154" i="1"/>
  <c r="D155" i="1"/>
  <c r="D156" i="1"/>
  <c r="D157" i="1"/>
  <c r="D158" i="1"/>
  <c r="D159" i="1"/>
  <c r="C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C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12" i="1" l="1"/>
  <c r="D173" i="1"/>
  <c r="D186" i="1"/>
  <c r="D160" i="1"/>
  <c r="C186" i="1"/>
  <c r="C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47" i="1" l="1"/>
  <c r="C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C121" i="1"/>
  <c r="D120" i="1"/>
  <c r="D119" i="1"/>
  <c r="D118" i="1"/>
  <c r="D117" i="1"/>
  <c r="D116" i="1"/>
  <c r="D115" i="1"/>
  <c r="D114" i="1"/>
  <c r="D113" i="1"/>
  <c r="D112" i="1"/>
  <c r="D110" i="1"/>
  <c r="D109" i="1"/>
  <c r="C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C95" i="1"/>
  <c r="D94" i="1"/>
  <c r="D93" i="1"/>
  <c r="D92" i="1"/>
  <c r="D91" i="1"/>
  <c r="D90" i="1"/>
  <c r="D89" i="1"/>
  <c r="D88" i="1"/>
  <c r="D87" i="1"/>
  <c r="D86" i="1"/>
  <c r="D85" i="1"/>
  <c r="D84" i="1"/>
  <c r="D83" i="1"/>
  <c r="C82" i="1"/>
  <c r="D81" i="1"/>
  <c r="D80" i="1"/>
  <c r="D79" i="1"/>
  <c r="D78" i="1"/>
  <c r="D77" i="1"/>
  <c r="D76" i="1"/>
  <c r="D75" i="1"/>
  <c r="D74" i="1"/>
  <c r="D73" i="1"/>
  <c r="D72" i="1"/>
  <c r="D71" i="1"/>
  <c r="D70" i="1"/>
  <c r="C69" i="1"/>
  <c r="D68" i="1"/>
  <c r="D67" i="1"/>
  <c r="D66" i="1"/>
  <c r="D65" i="1"/>
  <c r="D64" i="1"/>
  <c r="D63" i="1"/>
  <c r="D62" i="1"/>
  <c r="D61" i="1"/>
  <c r="D60" i="1"/>
  <c r="D59" i="1"/>
  <c r="D58" i="1"/>
  <c r="D57" i="1"/>
  <c r="C56" i="1"/>
  <c r="D55" i="1"/>
  <c r="D54" i="1"/>
  <c r="D53" i="1"/>
  <c r="D52" i="1"/>
  <c r="D51" i="1"/>
  <c r="D50" i="1"/>
  <c r="D49" i="1"/>
  <c r="D48" i="1"/>
  <c r="D47" i="1"/>
  <c r="D46" i="1"/>
  <c r="D45" i="1"/>
  <c r="D44" i="1"/>
  <c r="C43" i="1"/>
  <c r="D42" i="1"/>
  <c r="D41" i="1"/>
  <c r="D40" i="1"/>
  <c r="D39" i="1"/>
  <c r="D38" i="1"/>
  <c r="D37" i="1"/>
  <c r="D36" i="1"/>
  <c r="D35" i="1"/>
  <c r="D34" i="1"/>
  <c r="D33" i="1"/>
  <c r="D32" i="1"/>
  <c r="D31" i="1"/>
  <c r="C30" i="1"/>
  <c r="D29" i="1"/>
  <c r="D28" i="1"/>
  <c r="E28" i="1" s="1"/>
  <c r="D27" i="1"/>
  <c r="D26" i="1"/>
  <c r="D25" i="1"/>
  <c r="D24" i="1"/>
  <c r="D23" i="1"/>
  <c r="D22" i="1"/>
  <c r="D21" i="1"/>
  <c r="D20" i="1"/>
  <c r="D19" i="1"/>
  <c r="K15" i="1"/>
  <c r="A215" i="1" s="1"/>
  <c r="K14" i="1"/>
  <c r="D82" i="1" l="1"/>
  <c r="D56" i="1"/>
  <c r="D30" i="1"/>
  <c r="D134" i="1"/>
  <c r="D108" i="1"/>
  <c r="D43" i="1"/>
  <c r="D95" i="1"/>
  <c r="D69" i="1"/>
  <c r="D121" i="1"/>
  <c r="E18" i="1" l="1"/>
  <c r="E19" i="1" l="1"/>
  <c r="F19" i="1" s="1"/>
  <c r="F18" i="1"/>
  <c r="E20" i="1" l="1"/>
  <c r="F20" i="1" s="1"/>
  <c r="E21" i="1" l="1"/>
  <c r="F21" i="1" l="1"/>
  <c r="E22" i="1"/>
  <c r="F22" i="1" s="1"/>
  <c r="E23" i="1" l="1"/>
  <c r="F23" i="1" s="1"/>
  <c r="E24" i="1" l="1"/>
  <c r="E25" i="1" l="1"/>
  <c r="F25" i="1" s="1"/>
  <c r="F24" i="1"/>
  <c r="E26" i="1" l="1"/>
  <c r="F26" i="1" s="1"/>
  <c r="E27" i="1" l="1"/>
  <c r="F27" i="1" s="1"/>
  <c r="F28" i="1" l="1"/>
  <c r="B29" i="1"/>
  <c r="B31" i="1" l="1"/>
  <c r="E29" i="1"/>
  <c r="B30" i="1"/>
  <c r="B32" i="1" l="1"/>
  <c r="E31" i="1"/>
  <c r="F29" i="1"/>
  <c r="F30" i="1" s="1"/>
  <c r="E30" i="1"/>
  <c r="F31" i="1" l="1"/>
  <c r="B33" i="1"/>
  <c r="E32" i="1"/>
  <c r="F32" i="1" s="1"/>
  <c r="B34" i="1" l="1"/>
  <c r="E33" i="1"/>
  <c r="B35" i="1" l="1"/>
  <c r="E34" i="1"/>
  <c r="F34" i="1" s="1"/>
  <c r="F33" i="1"/>
  <c r="B36" i="1" l="1"/>
  <c r="E35" i="1"/>
  <c r="B37" i="1" l="1"/>
  <c r="E36" i="1"/>
  <c r="F36" i="1" s="1"/>
  <c r="F35" i="1"/>
  <c r="B38" i="1" l="1"/>
  <c r="E37" i="1"/>
  <c r="B39" i="1" l="1"/>
  <c r="E38" i="1"/>
  <c r="F38" i="1" s="1"/>
  <c r="F37" i="1"/>
  <c r="B40" i="1" l="1"/>
  <c r="E39" i="1"/>
  <c r="B41" i="1" l="1"/>
  <c r="E40" i="1"/>
  <c r="F40" i="1" s="1"/>
  <c r="F39" i="1"/>
  <c r="B42" i="1" l="1"/>
  <c r="E41" i="1"/>
  <c r="F41" i="1" s="1"/>
  <c r="B43" i="1" l="1"/>
  <c r="E42" i="1"/>
  <c r="B44" i="1"/>
  <c r="B45" i="1" l="1"/>
  <c r="E44" i="1"/>
  <c r="F42" i="1"/>
  <c r="F43" i="1" s="1"/>
  <c r="E43" i="1"/>
  <c r="F44" i="1" l="1"/>
  <c r="E45" i="1"/>
  <c r="F45" i="1" s="1"/>
  <c r="B46" i="1"/>
  <c r="B47" i="1" l="1"/>
  <c r="E46" i="1"/>
  <c r="F46" i="1" s="1"/>
  <c r="B48" i="1" l="1"/>
  <c r="E47" i="1"/>
  <c r="F47" i="1" s="1"/>
  <c r="B49" i="1" l="1"/>
  <c r="E48" i="1"/>
  <c r="E49" i="1" l="1"/>
  <c r="F49" i="1" s="1"/>
  <c r="B50" i="1"/>
  <c r="F48" i="1"/>
  <c r="B51" i="1" l="1"/>
  <c r="E50" i="1"/>
  <c r="F50" i="1" s="1"/>
  <c r="E51" i="1" l="1"/>
  <c r="F51" i="1" s="1"/>
  <c r="B52" i="1"/>
  <c r="B53" i="1" l="1"/>
  <c r="E52" i="1"/>
  <c r="F52" i="1" s="1"/>
  <c r="E53" i="1" l="1"/>
  <c r="F53" i="1" s="1"/>
  <c r="B54" i="1"/>
  <c r="B55" i="1" l="1"/>
  <c r="E54" i="1"/>
  <c r="F54" i="1" s="1"/>
  <c r="B57" i="1" l="1"/>
  <c r="B56" i="1"/>
  <c r="E55" i="1"/>
  <c r="F55" i="1" l="1"/>
  <c r="F56" i="1" s="1"/>
  <c r="E56" i="1"/>
  <c r="E57" i="1"/>
  <c r="B58" i="1"/>
  <c r="E58" i="1" l="1"/>
  <c r="F58" i="1" s="1"/>
  <c r="B59" i="1"/>
  <c r="F57" i="1"/>
  <c r="E59" i="1" l="1"/>
  <c r="B60" i="1"/>
  <c r="E60" i="1" l="1"/>
  <c r="F60" i="1" s="1"/>
  <c r="B61" i="1"/>
  <c r="F59" i="1"/>
  <c r="E61" i="1" l="1"/>
  <c r="B62" i="1"/>
  <c r="E62" i="1" l="1"/>
  <c r="F62" i="1" s="1"/>
  <c r="B63" i="1"/>
  <c r="F61" i="1"/>
  <c r="E63" i="1" l="1"/>
  <c r="B64" i="1"/>
  <c r="E64" i="1" l="1"/>
  <c r="F64" i="1" s="1"/>
  <c r="B65" i="1"/>
  <c r="F63" i="1"/>
  <c r="E65" i="1" l="1"/>
  <c r="B66" i="1"/>
  <c r="E66" i="1" l="1"/>
  <c r="F66" i="1" s="1"/>
  <c r="B67" i="1"/>
  <c r="F65" i="1"/>
  <c r="E67" i="1" l="1"/>
  <c r="F67" i="1" s="1"/>
  <c r="B68" i="1"/>
  <c r="E68" i="1" l="1"/>
  <c r="B69" i="1"/>
  <c r="B70" i="1"/>
  <c r="B71" i="1" l="1"/>
  <c r="E70" i="1"/>
  <c r="F68" i="1"/>
  <c r="F69" i="1" s="1"/>
  <c r="E69" i="1"/>
  <c r="E71" i="1" l="1"/>
  <c r="F71" i="1" s="1"/>
  <c r="B72" i="1"/>
  <c r="F70" i="1"/>
  <c r="B73" i="1" l="1"/>
  <c r="E72" i="1"/>
  <c r="F72" i="1" l="1"/>
  <c r="B74" i="1"/>
  <c r="E73" i="1"/>
  <c r="F73" i="1" s="1"/>
  <c r="B75" i="1" l="1"/>
  <c r="E74" i="1"/>
  <c r="F74" i="1" s="1"/>
  <c r="E75" i="1" l="1"/>
  <c r="B76" i="1"/>
  <c r="E76" i="1" s="1"/>
  <c r="F75" i="1" l="1"/>
  <c r="B77" i="1"/>
  <c r="F76" i="1"/>
  <c r="B78" i="1" l="1"/>
  <c r="E77" i="1"/>
  <c r="F77" i="1" s="1"/>
  <c r="B79" i="1" l="1"/>
  <c r="E78" i="1"/>
  <c r="F78" i="1" s="1"/>
  <c r="E79" i="1" l="1"/>
  <c r="F79" i="1" s="1"/>
  <c r="B80" i="1"/>
  <c r="B81" i="1" l="1"/>
  <c r="E80" i="1"/>
  <c r="F80" i="1" s="1"/>
  <c r="B83" i="1" l="1"/>
  <c r="B82" i="1"/>
  <c r="E81" i="1"/>
  <c r="F81" i="1" l="1"/>
  <c r="F82" i="1" s="1"/>
  <c r="E82" i="1"/>
  <c r="B84" i="1"/>
  <c r="E83" i="1"/>
  <c r="F83" i="1" l="1"/>
  <c r="B85" i="1"/>
  <c r="E84" i="1"/>
  <c r="F84" i="1" s="1"/>
  <c r="B86" i="1" l="1"/>
  <c r="E85" i="1"/>
  <c r="F85" i="1" l="1"/>
  <c r="B87" i="1"/>
  <c r="E86" i="1"/>
  <c r="F86" i="1" s="1"/>
  <c r="B88" i="1" l="1"/>
  <c r="E87" i="1"/>
  <c r="F87" i="1" s="1"/>
  <c r="B89" i="1" l="1"/>
  <c r="E88" i="1"/>
  <c r="B90" i="1" l="1"/>
  <c r="E89" i="1"/>
  <c r="F89" i="1" s="1"/>
  <c r="F88" i="1"/>
  <c r="B91" i="1" l="1"/>
  <c r="E90" i="1"/>
  <c r="F90" i="1" l="1"/>
  <c r="B92" i="1"/>
  <c r="E91" i="1"/>
  <c r="F91" i="1" s="1"/>
  <c r="B93" i="1" l="1"/>
  <c r="E92" i="1"/>
  <c r="F92" i="1" s="1"/>
  <c r="B94" i="1" l="1"/>
  <c r="E93" i="1"/>
  <c r="F93" i="1" s="1"/>
  <c r="B95" i="1" l="1"/>
  <c r="B96" i="1"/>
  <c r="E94" i="1"/>
  <c r="F94" i="1" l="1"/>
  <c r="F95" i="1" s="1"/>
  <c r="E95" i="1"/>
  <c r="E96" i="1"/>
  <c r="B97" i="1"/>
  <c r="E97" i="1" l="1"/>
  <c r="F97" i="1" s="1"/>
  <c r="B98" i="1"/>
  <c r="F96" i="1"/>
  <c r="B99" i="1" l="1"/>
  <c r="E98" i="1"/>
  <c r="F98" i="1" l="1"/>
  <c r="E99" i="1"/>
  <c r="F99" i="1" s="1"/>
  <c r="B100" i="1"/>
  <c r="B101" i="1" l="1"/>
  <c r="E100" i="1"/>
  <c r="F100" i="1" s="1"/>
  <c r="E101" i="1" l="1"/>
  <c r="B102" i="1"/>
  <c r="F101" i="1" l="1"/>
  <c r="B103" i="1"/>
  <c r="E102" i="1"/>
  <c r="F102" i="1" s="1"/>
  <c r="B104" i="1" l="1"/>
  <c r="E103" i="1"/>
  <c r="F103" i="1" s="1"/>
  <c r="E104" i="1" l="1"/>
  <c r="F104" i="1" s="1"/>
  <c r="B105" i="1"/>
  <c r="E105" i="1" l="1"/>
  <c r="F105" i="1" s="1"/>
  <c r="B106" i="1"/>
  <c r="B107" i="1" l="1"/>
  <c r="E106" i="1"/>
  <c r="F106" i="1" s="1"/>
  <c r="E107" i="1" l="1"/>
  <c r="B108" i="1"/>
  <c r="B109" i="1"/>
  <c r="E109" i="1" l="1"/>
  <c r="B110" i="1"/>
  <c r="F107" i="1"/>
  <c r="F108" i="1" s="1"/>
  <c r="E108" i="1"/>
  <c r="F109" i="1" l="1"/>
  <c r="E110" i="1"/>
  <c r="F110" i="1" s="1"/>
  <c r="B111" i="1"/>
  <c r="E111" i="1" l="1"/>
  <c r="F111" i="1" s="1"/>
  <c r="B112" i="1"/>
  <c r="E112" i="1" l="1"/>
  <c r="B113" i="1"/>
  <c r="E113" i="1" l="1"/>
  <c r="F113" i="1" s="1"/>
  <c r="B114" i="1"/>
  <c r="F112" i="1"/>
  <c r="E114" i="1" l="1"/>
  <c r="F114" i="1" s="1"/>
  <c r="B115" i="1"/>
  <c r="E115" i="1" l="1"/>
  <c r="F115" i="1" s="1"/>
  <c r="B116" i="1"/>
  <c r="E116" i="1" l="1"/>
  <c r="F116" i="1" s="1"/>
  <c r="B117" i="1"/>
  <c r="E117" i="1" l="1"/>
  <c r="F117" i="1" s="1"/>
  <c r="B118" i="1"/>
  <c r="E118" i="1" l="1"/>
  <c r="F118" i="1" s="1"/>
  <c r="B119" i="1"/>
  <c r="E119" i="1" l="1"/>
  <c r="F119" i="1" s="1"/>
  <c r="B120" i="1"/>
  <c r="E120" i="1" l="1"/>
  <c r="B122" i="1"/>
  <c r="B121" i="1"/>
  <c r="E122" i="1" l="1"/>
  <c r="B123" i="1"/>
  <c r="F120" i="1"/>
  <c r="F121" i="1" s="1"/>
  <c r="E121" i="1"/>
  <c r="F122" i="1" l="1"/>
  <c r="E123" i="1"/>
  <c r="F123" i="1" s="1"/>
  <c r="B124" i="1"/>
  <c r="E124" i="1" l="1"/>
  <c r="F124" i="1" s="1"/>
  <c r="B125" i="1"/>
  <c r="E125" i="1" l="1"/>
  <c r="F125" i="1" s="1"/>
  <c r="B126" i="1"/>
  <c r="E126" i="1" l="1"/>
  <c r="F126" i="1" s="1"/>
  <c r="B127" i="1"/>
  <c r="B128" i="1" l="1"/>
  <c r="E127" i="1"/>
  <c r="F127" i="1" s="1"/>
  <c r="B129" i="1" l="1"/>
  <c r="E128" i="1"/>
  <c r="F128" i="1" s="1"/>
  <c r="B130" i="1" l="1"/>
  <c r="E129" i="1"/>
  <c r="F129" i="1" s="1"/>
  <c r="B131" i="1" l="1"/>
  <c r="E130" i="1"/>
  <c r="F130" i="1" s="1"/>
  <c r="B132" i="1" l="1"/>
  <c r="E131" i="1"/>
  <c r="F131" i="1" s="1"/>
  <c r="B133" i="1" l="1"/>
  <c r="B135" i="1" s="1"/>
  <c r="E132" i="1"/>
  <c r="F132" i="1" s="1"/>
  <c r="E135" i="1" l="1"/>
  <c r="F135" i="1" s="1"/>
  <c r="B136" i="1"/>
  <c r="B134" i="1"/>
  <c r="E133" i="1"/>
  <c r="E136" i="1" l="1"/>
  <c r="B137" i="1"/>
  <c r="F133" i="1"/>
  <c r="F134" i="1" s="1"/>
  <c r="E134" i="1"/>
  <c r="F136" i="1" l="1"/>
  <c r="E137" i="1"/>
  <c r="F137" i="1" s="1"/>
  <c r="B138" i="1"/>
  <c r="E138" i="1" l="1"/>
  <c r="F138" i="1" s="1"/>
  <c r="B139" i="1"/>
  <c r="E139" i="1" l="1"/>
  <c r="F139" i="1" s="1"/>
  <c r="B140" i="1"/>
  <c r="E140" i="1" l="1"/>
  <c r="F140" i="1" s="1"/>
  <c r="B141" i="1"/>
  <c r="E141" i="1" l="1"/>
  <c r="F141" i="1" s="1"/>
  <c r="B142" i="1"/>
  <c r="E142" i="1" l="1"/>
  <c r="F142" i="1" s="1"/>
  <c r="B143" i="1"/>
  <c r="B144" i="1" l="1"/>
  <c r="E143" i="1"/>
  <c r="F143" i="1" s="1"/>
  <c r="B145" i="1" l="1"/>
  <c r="E144" i="1"/>
  <c r="F144" i="1" s="1"/>
  <c r="B146" i="1" l="1"/>
  <c r="B148" i="1" s="1"/>
  <c r="E145" i="1"/>
  <c r="F145" i="1" s="1"/>
  <c r="E148" i="1" l="1"/>
  <c r="B149" i="1"/>
  <c r="E146" i="1"/>
  <c r="F146" i="1" s="1"/>
  <c r="F147" i="1" s="1"/>
  <c r="B147" i="1"/>
  <c r="E149" i="1" l="1"/>
  <c r="F149" i="1" s="1"/>
  <c r="B150" i="1"/>
  <c r="F148" i="1"/>
  <c r="E147" i="1"/>
  <c r="E150" i="1" l="1"/>
  <c r="F150" i="1" s="1"/>
  <c r="B151" i="1"/>
  <c r="E151" i="1" l="1"/>
  <c r="F151" i="1" s="1"/>
  <c r="B152" i="1"/>
  <c r="E152" i="1" l="1"/>
  <c r="B153" i="1"/>
  <c r="E153" i="1" l="1"/>
  <c r="F153" i="1" s="1"/>
  <c r="B154" i="1"/>
  <c r="F152" i="1"/>
  <c r="E154" i="1" l="1"/>
  <c r="F154" i="1" s="1"/>
  <c r="B155" i="1"/>
  <c r="E155" i="1" l="1"/>
  <c r="F155" i="1" s="1"/>
  <c r="B156" i="1"/>
  <c r="E156" i="1" l="1"/>
  <c r="F156" i="1" s="1"/>
  <c r="B157" i="1"/>
  <c r="E157" i="1" l="1"/>
  <c r="F157" i="1" s="1"/>
  <c r="B158" i="1"/>
  <c r="E158" i="1" l="1"/>
  <c r="F158" i="1" s="1"/>
  <c r="B159" i="1"/>
  <c r="E159" i="1" l="1"/>
  <c r="B161" i="1"/>
  <c r="B160" i="1"/>
  <c r="B162" i="1" l="1"/>
  <c r="E161" i="1"/>
  <c r="F159" i="1"/>
  <c r="F160" i="1" s="1"/>
  <c r="E160" i="1"/>
  <c r="B163" i="1" l="1"/>
  <c r="E162" i="1"/>
  <c r="F162" i="1" s="1"/>
  <c r="F161" i="1"/>
  <c r="B164" i="1" l="1"/>
  <c r="E163" i="1"/>
  <c r="F163" i="1" s="1"/>
  <c r="B165" i="1" l="1"/>
  <c r="E164" i="1"/>
  <c r="F164" i="1" s="1"/>
  <c r="B166" i="1" l="1"/>
  <c r="E165" i="1"/>
  <c r="F165" i="1" l="1"/>
  <c r="B167" i="1"/>
  <c r="E166" i="1"/>
  <c r="F166" i="1" s="1"/>
  <c r="B168" i="1" l="1"/>
  <c r="E167" i="1"/>
  <c r="F167" i="1" s="1"/>
  <c r="B169" i="1" l="1"/>
  <c r="E168" i="1"/>
  <c r="F168" i="1" s="1"/>
  <c r="B170" i="1" l="1"/>
  <c r="E169" i="1"/>
  <c r="F169" i="1" s="1"/>
  <c r="B171" i="1" l="1"/>
  <c r="E170" i="1"/>
  <c r="F170" i="1" s="1"/>
  <c r="B172" i="1" l="1"/>
  <c r="E171" i="1"/>
  <c r="F171" i="1" s="1"/>
  <c r="B173" i="1" l="1"/>
  <c r="B174" i="1"/>
  <c r="E172" i="1"/>
  <c r="F172" i="1" l="1"/>
  <c r="F173" i="1" s="1"/>
  <c r="E173" i="1"/>
  <c r="E174" i="1"/>
  <c r="B175" i="1"/>
  <c r="E175" i="1" l="1"/>
  <c r="F175" i="1" s="1"/>
  <c r="B176" i="1"/>
  <c r="F174" i="1"/>
  <c r="E176" i="1" l="1"/>
  <c r="B177" i="1"/>
  <c r="E177" i="1" l="1"/>
  <c r="F177" i="1" s="1"/>
  <c r="B178" i="1"/>
  <c r="F176" i="1"/>
  <c r="E178" i="1" l="1"/>
  <c r="B179" i="1"/>
  <c r="E179" i="1" l="1"/>
  <c r="F179" i="1" s="1"/>
  <c r="B180" i="1"/>
  <c r="F178" i="1"/>
  <c r="E180" i="1" l="1"/>
  <c r="B181" i="1"/>
  <c r="E181" i="1" l="1"/>
  <c r="F181" i="1" s="1"/>
  <c r="B182" i="1"/>
  <c r="F180" i="1"/>
  <c r="E182" i="1" l="1"/>
  <c r="F182" i="1" s="1"/>
  <c r="B183" i="1"/>
  <c r="E183" i="1" l="1"/>
  <c r="F183" i="1" s="1"/>
  <c r="B184" i="1"/>
  <c r="E184" i="1" l="1"/>
  <c r="F184" i="1" s="1"/>
  <c r="B185" i="1"/>
  <c r="B187" i="1" l="1"/>
  <c r="B186" i="1"/>
  <c r="F185" i="1" l="1"/>
  <c r="F186" i="1" s="1"/>
  <c r="E186" i="1"/>
  <c r="E187" i="1"/>
  <c r="B188" i="1"/>
  <c r="F187" i="1" l="1"/>
  <c r="E188" i="1"/>
  <c r="F188" i="1" s="1"/>
  <c r="B189" i="1"/>
  <c r="E189" i="1" l="1"/>
  <c r="F189" i="1" s="1"/>
  <c r="B190" i="1"/>
  <c r="E190" i="1" l="1"/>
  <c r="B191" i="1"/>
  <c r="E191" i="1" l="1"/>
  <c r="F191" i="1" s="1"/>
  <c r="B192" i="1"/>
  <c r="F190" i="1"/>
  <c r="E192" i="1" l="1"/>
  <c r="B193" i="1"/>
  <c r="E193" i="1" l="1"/>
  <c r="F193" i="1" s="1"/>
  <c r="B194" i="1"/>
  <c r="F192" i="1"/>
  <c r="E194" i="1" l="1"/>
  <c r="B195" i="1"/>
  <c r="B196" i="1" l="1"/>
  <c r="E195" i="1"/>
  <c r="F195" i="1" s="1"/>
  <c r="F194" i="1"/>
  <c r="E196" i="1" l="1"/>
  <c r="F196" i="1" s="1"/>
  <c r="B197" i="1"/>
  <c r="E197" i="1" l="1"/>
  <c r="F197" i="1" s="1"/>
  <c r="B198" i="1"/>
  <c r="B200" i="1" s="1"/>
  <c r="B201" i="1" l="1"/>
  <c r="E200" i="1"/>
  <c r="E198" i="1"/>
  <c r="E199" i="1" s="1"/>
  <c r="F200" i="1" l="1"/>
  <c r="E201" i="1"/>
  <c r="F201" i="1" s="1"/>
  <c r="B202" i="1"/>
  <c r="F198" i="1"/>
  <c r="F199" i="1" l="1"/>
  <c r="B203" i="1"/>
  <c r="E202" i="1"/>
  <c r="F202" i="1" s="1"/>
  <c r="B204" i="1" l="1"/>
  <c r="E203" i="1"/>
  <c r="F203" i="1" l="1"/>
  <c r="E204" i="1"/>
  <c r="F204" i="1" s="1"/>
  <c r="B205" i="1"/>
  <c r="B206" i="1" l="1"/>
  <c r="E205" i="1"/>
  <c r="F205" i="1" s="1"/>
  <c r="B207" i="1" l="1"/>
  <c r="E206" i="1"/>
  <c r="F206" i="1" s="1"/>
  <c r="E207" i="1" l="1"/>
  <c r="F207" i="1" s="1"/>
  <c r="B208" i="1"/>
  <c r="E208" i="1" l="1"/>
  <c r="F208" i="1" s="1"/>
  <c r="B209" i="1"/>
  <c r="E209" i="1" l="1"/>
  <c r="F209" i="1" s="1"/>
  <c r="B210" i="1"/>
  <c r="B211" i="1" l="1"/>
  <c r="E211" i="1" s="1"/>
  <c r="E210" i="1"/>
  <c r="F210" i="1" s="1"/>
  <c r="F211" i="1" l="1"/>
  <c r="F212" i="1" s="1"/>
  <c r="F213" i="1" s="1"/>
  <c r="E212" i="1"/>
  <c r="E213" i="1" s="1"/>
</calcChain>
</file>

<file path=xl/sharedStrings.xml><?xml version="1.0" encoding="utf-8"?>
<sst xmlns="http://schemas.openxmlformats.org/spreadsheetml/2006/main" count="40" uniqueCount="39">
  <si>
    <t xml:space="preserve">FORMULARZ CENOWY </t>
  </si>
  <si>
    <t>Stopa bazowa WIBOR 1 M</t>
  </si>
  <si>
    <t>marża banku</t>
  </si>
  <si>
    <t>Data</t>
  </si>
  <si>
    <t>Saldo</t>
  </si>
  <si>
    <t>Rata</t>
  </si>
  <si>
    <t>Prognozowane odsetki</t>
  </si>
  <si>
    <t xml:space="preserve">Suma </t>
  </si>
  <si>
    <t xml:space="preserve">kredytu </t>
  </si>
  <si>
    <t>kapitałowa</t>
  </si>
  <si>
    <t>płatności kapitału</t>
  </si>
  <si>
    <t>(w zł)</t>
  </si>
  <si>
    <t>za dni</t>
  </si>
  <si>
    <t>kwota PLN</t>
  </si>
  <si>
    <t>i odsetek (zł)</t>
  </si>
  <si>
    <t>Razemrok2020</t>
  </si>
  <si>
    <t>Razemrok2021</t>
  </si>
  <si>
    <t>Razemrok2022</t>
  </si>
  <si>
    <t>Razemrok2023</t>
  </si>
  <si>
    <t>Razemrok2024</t>
  </si>
  <si>
    <t>Razemrok2025</t>
  </si>
  <si>
    <t>Razemrok2026</t>
  </si>
  <si>
    <t>Razemrok2027</t>
  </si>
  <si>
    <t>Razemrok2028</t>
  </si>
  <si>
    <t>Ogółem kwota odsetek</t>
  </si>
  <si>
    <t>Wykonawca wypełnia tylko wysokość marży banku - w polu nr 2 (oznaczonym kolorem żółtym) - do 2 miejsca po przecinku. Przed wypełnieniem prosimy przeczytać informację  Rozdział XII w SIWZ</t>
  </si>
  <si>
    <t>(UWAGA !!! procent wstawi się automatycznie po uzupełnieniu wiersza % -"marża banku")</t>
  </si>
  <si>
    <t>Data:…………</t>
  </si>
  <si>
    <t>podpis osoby/osób/ uprawnionej</t>
  </si>
  <si>
    <t>do reprezentowania Wykonawcvy</t>
  </si>
  <si>
    <t>…………………………………</t>
  </si>
  <si>
    <r>
      <t xml:space="preserve">Uwaga!
</t>
    </r>
    <r>
      <rPr>
        <b/>
        <sz val="12"/>
        <color rgb="FF0070C0"/>
        <rFont val="Arial"/>
        <family val="2"/>
        <charset val="238"/>
      </rPr>
      <t>Formularz tylko dla potrzeb opracowania i porównywalności OFERT</t>
    </r>
  </si>
  <si>
    <t>Razemrok2029</t>
  </si>
  <si>
    <t>Razemrok2030</t>
  </si>
  <si>
    <t>Razemrok2031</t>
  </si>
  <si>
    <t>Razemrok2032</t>
  </si>
  <si>
    <t>Razemrok2033</t>
  </si>
  <si>
    <t>Razemrok2034</t>
  </si>
  <si>
    <t>ZAŁĄCZNIK NR 1 b do SIWZ Nr RF.271.1.2020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</si>
</sst>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&quot;zł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1"/>
      <name val="Arial CE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Times New Roman"/>
      <family val="1"/>
      <charset val="238"/>
    </font>
    <font>
      <b/>
      <i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u/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0" fontId="0" fillId="0" borderId="0" xfId="0" applyNumberFormat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</xf>
    <xf numFmtId="164" fontId="7" fillId="0" borderId="9" xfId="1" applyNumberFormat="1" applyFont="1" applyFill="1" applyBorder="1" applyAlignment="1" applyProtection="1">
      <alignment horizontal="center" vertical="center" wrapText="1"/>
    </xf>
    <xf numFmtId="164" fontId="7" fillId="0" borderId="9" xfId="1" applyNumberFormat="1" applyFont="1" applyBorder="1" applyAlignment="1" applyProtection="1">
      <alignment horizontal="center" vertical="center" wrapText="1"/>
    </xf>
    <xf numFmtId="2" fontId="0" fillId="0" borderId="0" xfId="0" applyNumberFormat="1" applyAlignment="1">
      <alignment vertical="center"/>
    </xf>
    <xf numFmtId="10" fontId="7" fillId="0" borderId="9" xfId="1" applyNumberFormat="1" applyFont="1" applyBorder="1" applyAlignment="1" applyProtection="1">
      <alignment horizontal="center" vertical="center" wrapText="1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Border="1" applyAlignment="1" applyProtection="1">
      <alignment horizontal="center" vertical="center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10" fillId="0" borderId="9" xfId="1" applyNumberFormat="1" applyFont="1" applyBorder="1" applyAlignment="1" applyProtection="1">
      <alignment vertical="center"/>
    </xf>
    <xf numFmtId="164" fontId="8" fillId="0" borderId="9" xfId="1" applyNumberFormat="1" applyFont="1" applyFill="1" applyBorder="1" applyAlignment="1" applyProtection="1">
      <alignment horizontal="right" vertical="center" wrapText="1"/>
    </xf>
    <xf numFmtId="41" fontId="10" fillId="0" borderId="9" xfId="1" applyNumberFormat="1" applyFont="1" applyBorder="1" applyAlignment="1" applyProtection="1">
      <alignment vertical="center"/>
    </xf>
    <xf numFmtId="164" fontId="10" fillId="0" borderId="9" xfId="1" applyNumberFormat="1" applyFont="1" applyFill="1" applyBorder="1" applyAlignment="1" applyProtection="1">
      <alignment vertical="center"/>
    </xf>
    <xf numFmtId="14" fontId="9" fillId="5" borderId="9" xfId="0" applyNumberFormat="1" applyFont="1" applyFill="1" applyBorder="1" applyAlignment="1" applyProtection="1">
      <alignment horizontal="center" vertical="center" wrapText="1"/>
    </xf>
    <xf numFmtId="164" fontId="9" fillId="5" borderId="9" xfId="1" applyNumberFormat="1" applyFont="1" applyFill="1" applyBorder="1" applyAlignment="1" applyProtection="1">
      <alignment horizontal="right" vertical="center" wrapText="1"/>
    </xf>
    <xf numFmtId="41" fontId="10" fillId="5" borderId="9" xfId="1" applyNumberFormat="1" applyFont="1" applyFill="1" applyBorder="1" applyAlignment="1" applyProtection="1">
      <alignment vertical="center"/>
    </xf>
    <xf numFmtId="164" fontId="11" fillId="5" borderId="9" xfId="1" applyNumberFormat="1" applyFont="1" applyFill="1" applyBorder="1" applyAlignment="1" applyProtection="1">
      <alignment vertical="center"/>
    </xf>
    <xf numFmtId="14" fontId="8" fillId="6" borderId="9" xfId="0" applyNumberFormat="1" applyFont="1" applyFill="1" applyBorder="1" applyAlignment="1" applyProtection="1">
      <alignment horizontal="center" vertical="center" wrapText="1"/>
    </xf>
    <xf numFmtId="14" fontId="12" fillId="6" borderId="9" xfId="0" applyNumberFormat="1" applyFont="1" applyFill="1" applyBorder="1" applyAlignment="1" applyProtection="1">
      <alignment horizontal="center" vertical="center" wrapText="1"/>
    </xf>
    <xf numFmtId="14" fontId="8" fillId="7" borderId="9" xfId="0" applyNumberFormat="1" applyFont="1" applyFill="1" applyBorder="1" applyAlignment="1" applyProtection="1">
      <alignment horizontal="center" vertical="center" wrapText="1"/>
    </xf>
    <xf numFmtId="14" fontId="12" fillId="7" borderId="9" xfId="0" applyNumberFormat="1" applyFont="1" applyFill="1" applyBorder="1" applyAlignment="1" applyProtection="1">
      <alignment horizontal="center" vertical="center" wrapText="1"/>
    </xf>
    <xf numFmtId="164" fontId="13" fillId="5" borderId="9" xfId="1" applyNumberFormat="1" applyFont="1" applyFill="1" applyBorder="1" applyAlignment="1" applyProtection="1">
      <alignment horizontal="right" vertical="center" wrapText="1"/>
    </xf>
    <xf numFmtId="164" fontId="11" fillId="6" borderId="9" xfId="0" applyNumberFormat="1" applyFont="1" applyFill="1" applyBorder="1" applyAlignment="1" applyProtection="1">
      <alignment horizontal="center" vertical="center"/>
    </xf>
    <xf numFmtId="164" fontId="11" fillId="6" borderId="9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0" fontId="6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164" fontId="20" fillId="0" borderId="0" xfId="1" applyNumberFormat="1" applyFont="1" applyFill="1" applyAlignment="1" applyProtection="1">
      <alignment vertical="center"/>
    </xf>
    <xf numFmtId="164" fontId="20" fillId="0" borderId="0" xfId="1" applyNumberFormat="1" applyFont="1" applyAlignment="1" applyProtection="1">
      <alignment vertical="center"/>
    </xf>
    <xf numFmtId="10" fontId="20" fillId="0" borderId="0" xfId="1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Fill="1" applyAlignment="1" applyProtection="1">
      <alignment vertical="center"/>
    </xf>
    <xf numFmtId="0" fontId="22" fillId="0" borderId="0" xfId="0" applyFont="1" applyBorder="1" applyAlignment="1" applyProtection="1">
      <alignment horizontal="centerContinuous" vertical="center"/>
    </xf>
    <xf numFmtId="164" fontId="23" fillId="0" borderId="0" xfId="0" applyNumberFormat="1" applyFont="1" applyFill="1" applyBorder="1" applyAlignment="1" applyProtection="1">
      <alignment horizontal="centerContinuous" vertical="center"/>
    </xf>
    <xf numFmtId="164" fontId="23" fillId="0" borderId="0" xfId="0" applyNumberFormat="1" applyFont="1" applyBorder="1" applyAlignment="1" applyProtection="1">
      <alignment horizontal="centerContinuous" vertical="center"/>
    </xf>
    <xf numFmtId="10" fontId="23" fillId="0" borderId="0" xfId="0" applyNumberFormat="1" applyFont="1" applyBorder="1" applyAlignment="1" applyProtection="1">
      <alignment horizontal="centerContinuous" vertical="center"/>
    </xf>
    <xf numFmtId="0" fontId="18" fillId="2" borderId="2" xfId="0" applyFont="1" applyFill="1" applyBorder="1"/>
    <xf numFmtId="0" fontId="18" fillId="2" borderId="0" xfId="0" applyFont="1" applyFill="1" applyBorder="1"/>
    <xf numFmtId="0" fontId="18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3" fontId="15" fillId="2" borderId="6" xfId="0" applyNumberFormat="1" applyFont="1" applyFill="1" applyBorder="1" applyAlignment="1">
      <alignment horizontal="center"/>
    </xf>
    <xf numFmtId="0" fontId="18" fillId="2" borderId="7" xfId="0" applyFont="1" applyFill="1" applyBorder="1"/>
    <xf numFmtId="0" fontId="24" fillId="2" borderId="8" xfId="0" applyFont="1" applyFill="1" applyBorder="1" applyAlignment="1">
      <alignment horizontal="center"/>
    </xf>
    <xf numFmtId="1" fontId="7" fillId="0" borderId="9" xfId="0" applyNumberFormat="1" applyFont="1" applyBorder="1" applyAlignment="1" applyProtection="1">
      <alignment horizontal="center" vertical="center" wrapText="1"/>
    </xf>
    <xf numFmtId="1" fontId="7" fillId="0" borderId="9" xfId="1" applyNumberFormat="1" applyFont="1" applyFill="1" applyBorder="1" applyAlignment="1" applyProtection="1">
      <alignment horizontal="center" vertical="center" wrapText="1"/>
    </xf>
    <xf numFmtId="1" fontId="7" fillId="0" borderId="9" xfId="1" applyNumberFormat="1" applyFont="1" applyBorder="1" applyAlignment="1" applyProtection="1">
      <alignment horizontal="center" vertical="center" wrapText="1"/>
    </xf>
    <xf numFmtId="1" fontId="7" fillId="0" borderId="9" xfId="1" applyNumberFormat="1" applyFont="1" applyFill="1" applyBorder="1" applyAlignment="1" applyProtection="1">
      <alignment horizontal="center" vertical="center"/>
    </xf>
    <xf numFmtId="1" fontId="7" fillId="0" borderId="9" xfId="1" applyNumberFormat="1" applyFont="1" applyBorder="1" applyAlignment="1" applyProtection="1">
      <alignment horizontal="center" vertical="center"/>
    </xf>
    <xf numFmtId="14" fontId="8" fillId="8" borderId="9" xfId="0" applyNumberFormat="1" applyFont="1" applyFill="1" applyBorder="1" applyAlignment="1" applyProtection="1">
      <alignment horizontal="center" vertical="center" wrapText="1"/>
    </xf>
    <xf numFmtId="14" fontId="12" fillId="8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164" fontId="19" fillId="0" borderId="0" xfId="0" applyNumberFormat="1" applyFont="1" applyFill="1" applyAlignment="1" applyProtection="1">
      <alignment horizontal="left" vertical="center"/>
    </xf>
    <xf numFmtId="10" fontId="0" fillId="0" borderId="0" xfId="0" applyNumberForma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/>
    </xf>
    <xf numFmtId="0" fontId="18" fillId="0" borderId="4" xfId="0" applyFont="1" applyBorder="1"/>
    <xf numFmtId="0" fontId="7" fillId="0" borderId="9" xfId="0" applyFont="1" applyBorder="1" applyAlignment="1" applyProtection="1">
      <alignment horizontal="center" vertical="center" wrapText="1"/>
    </xf>
    <xf numFmtId="10" fontId="7" fillId="0" borderId="9" xfId="1" applyNumberFormat="1" applyFont="1" applyBorder="1" applyAlignment="1" applyProtection="1">
      <alignment horizontal="center" vertical="center" wrapText="1"/>
    </xf>
    <xf numFmtId="164" fontId="14" fillId="6" borderId="10" xfId="0" applyNumberFormat="1" applyFont="1" applyFill="1" applyBorder="1" applyAlignment="1" applyProtection="1">
      <alignment horizontal="center" vertical="center"/>
    </xf>
    <xf numFmtId="164" fontId="14" fillId="6" borderId="11" xfId="0" applyNumberFormat="1" applyFont="1" applyFill="1" applyBorder="1" applyAlignment="1" applyProtection="1">
      <alignment horizontal="center" vertical="center"/>
    </xf>
    <xf numFmtId="164" fontId="14" fillId="6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3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 vertical="center"/>
    </xf>
    <xf numFmtId="0" fontId="18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view="pageBreakPreview" topLeftCell="F188" zoomScaleNormal="100" zoomScaleSheetLayoutView="100" workbookViewId="0">
      <selection activeCell="H17" sqref="H17"/>
    </sheetView>
  </sheetViews>
  <sheetFormatPr defaultRowHeight="15" x14ac:dyDescent="0.25"/>
  <cols>
    <col min="1" max="1" width="13.85546875" style="5" customWidth="1"/>
    <col min="2" max="2" width="14.7109375" style="2" customWidth="1"/>
    <col min="3" max="3" width="14.7109375" style="3" customWidth="1"/>
    <col min="4" max="4" width="13.28515625" style="1" customWidth="1"/>
    <col min="5" max="5" width="14.7109375" style="2" customWidth="1"/>
    <col min="6" max="6" width="14.7109375" style="3" customWidth="1"/>
    <col min="7" max="7" width="13.140625" style="4" bestFit="1" customWidth="1"/>
    <col min="8" max="8" width="37" style="4" bestFit="1" customWidth="1"/>
    <col min="9" max="10" width="9.140625" style="4"/>
    <col min="11" max="11" width="9.140625" style="4" hidden="1" customWidth="1"/>
    <col min="12" max="256" width="9.140625" style="4"/>
    <col min="257" max="257" width="13.85546875" style="4" customWidth="1"/>
    <col min="258" max="262" width="14.7109375" style="4" customWidth="1"/>
    <col min="263" max="263" width="13.140625" style="4" bestFit="1" customWidth="1"/>
    <col min="264" max="264" width="37" style="4" bestFit="1" customWidth="1"/>
    <col min="265" max="266" width="9.140625" style="4"/>
    <col min="267" max="267" width="0" style="4" hidden="1" customWidth="1"/>
    <col min="268" max="512" width="9.140625" style="4"/>
    <col min="513" max="513" width="13.85546875" style="4" customWidth="1"/>
    <col min="514" max="518" width="14.7109375" style="4" customWidth="1"/>
    <col min="519" max="519" width="13.140625" style="4" bestFit="1" customWidth="1"/>
    <col min="520" max="520" width="37" style="4" bestFit="1" customWidth="1"/>
    <col min="521" max="522" width="9.140625" style="4"/>
    <col min="523" max="523" width="0" style="4" hidden="1" customWidth="1"/>
    <col min="524" max="768" width="9.140625" style="4"/>
    <col min="769" max="769" width="13.85546875" style="4" customWidth="1"/>
    <col min="770" max="774" width="14.7109375" style="4" customWidth="1"/>
    <col min="775" max="775" width="13.140625" style="4" bestFit="1" customWidth="1"/>
    <col min="776" max="776" width="37" style="4" bestFit="1" customWidth="1"/>
    <col min="777" max="778" width="9.140625" style="4"/>
    <col min="779" max="779" width="0" style="4" hidden="1" customWidth="1"/>
    <col min="780" max="1024" width="9.140625" style="4"/>
    <col min="1025" max="1025" width="13.85546875" style="4" customWidth="1"/>
    <col min="1026" max="1030" width="14.7109375" style="4" customWidth="1"/>
    <col min="1031" max="1031" width="13.140625" style="4" bestFit="1" customWidth="1"/>
    <col min="1032" max="1032" width="37" style="4" bestFit="1" customWidth="1"/>
    <col min="1033" max="1034" width="9.140625" style="4"/>
    <col min="1035" max="1035" width="0" style="4" hidden="1" customWidth="1"/>
    <col min="1036" max="1280" width="9.140625" style="4"/>
    <col min="1281" max="1281" width="13.85546875" style="4" customWidth="1"/>
    <col min="1282" max="1286" width="14.7109375" style="4" customWidth="1"/>
    <col min="1287" max="1287" width="13.140625" style="4" bestFit="1" customWidth="1"/>
    <col min="1288" max="1288" width="37" style="4" bestFit="1" customWidth="1"/>
    <col min="1289" max="1290" width="9.140625" style="4"/>
    <col min="1291" max="1291" width="0" style="4" hidden="1" customWidth="1"/>
    <col min="1292" max="1536" width="9.140625" style="4"/>
    <col min="1537" max="1537" width="13.85546875" style="4" customWidth="1"/>
    <col min="1538" max="1542" width="14.7109375" style="4" customWidth="1"/>
    <col min="1543" max="1543" width="13.140625" style="4" bestFit="1" customWidth="1"/>
    <col min="1544" max="1544" width="37" style="4" bestFit="1" customWidth="1"/>
    <col min="1545" max="1546" width="9.140625" style="4"/>
    <col min="1547" max="1547" width="0" style="4" hidden="1" customWidth="1"/>
    <col min="1548" max="1792" width="9.140625" style="4"/>
    <col min="1793" max="1793" width="13.85546875" style="4" customWidth="1"/>
    <col min="1794" max="1798" width="14.7109375" style="4" customWidth="1"/>
    <col min="1799" max="1799" width="13.140625" style="4" bestFit="1" customWidth="1"/>
    <col min="1800" max="1800" width="37" style="4" bestFit="1" customWidth="1"/>
    <col min="1801" max="1802" width="9.140625" style="4"/>
    <col min="1803" max="1803" width="0" style="4" hidden="1" customWidth="1"/>
    <col min="1804" max="2048" width="9.140625" style="4"/>
    <col min="2049" max="2049" width="13.85546875" style="4" customWidth="1"/>
    <col min="2050" max="2054" width="14.7109375" style="4" customWidth="1"/>
    <col min="2055" max="2055" width="13.140625" style="4" bestFit="1" customWidth="1"/>
    <col min="2056" max="2056" width="37" style="4" bestFit="1" customWidth="1"/>
    <col min="2057" max="2058" width="9.140625" style="4"/>
    <col min="2059" max="2059" width="0" style="4" hidden="1" customWidth="1"/>
    <col min="2060" max="2304" width="9.140625" style="4"/>
    <col min="2305" max="2305" width="13.85546875" style="4" customWidth="1"/>
    <col min="2306" max="2310" width="14.7109375" style="4" customWidth="1"/>
    <col min="2311" max="2311" width="13.140625" style="4" bestFit="1" customWidth="1"/>
    <col min="2312" max="2312" width="37" style="4" bestFit="1" customWidth="1"/>
    <col min="2313" max="2314" width="9.140625" style="4"/>
    <col min="2315" max="2315" width="0" style="4" hidden="1" customWidth="1"/>
    <col min="2316" max="2560" width="9.140625" style="4"/>
    <col min="2561" max="2561" width="13.85546875" style="4" customWidth="1"/>
    <col min="2562" max="2566" width="14.7109375" style="4" customWidth="1"/>
    <col min="2567" max="2567" width="13.140625" style="4" bestFit="1" customWidth="1"/>
    <col min="2568" max="2568" width="37" style="4" bestFit="1" customWidth="1"/>
    <col min="2569" max="2570" width="9.140625" style="4"/>
    <col min="2571" max="2571" width="0" style="4" hidden="1" customWidth="1"/>
    <col min="2572" max="2816" width="9.140625" style="4"/>
    <col min="2817" max="2817" width="13.85546875" style="4" customWidth="1"/>
    <col min="2818" max="2822" width="14.7109375" style="4" customWidth="1"/>
    <col min="2823" max="2823" width="13.140625" style="4" bestFit="1" customWidth="1"/>
    <col min="2824" max="2824" width="37" style="4" bestFit="1" customWidth="1"/>
    <col min="2825" max="2826" width="9.140625" style="4"/>
    <col min="2827" max="2827" width="0" style="4" hidden="1" customWidth="1"/>
    <col min="2828" max="3072" width="9.140625" style="4"/>
    <col min="3073" max="3073" width="13.85546875" style="4" customWidth="1"/>
    <col min="3074" max="3078" width="14.7109375" style="4" customWidth="1"/>
    <col min="3079" max="3079" width="13.140625" style="4" bestFit="1" customWidth="1"/>
    <col min="3080" max="3080" width="37" style="4" bestFit="1" customWidth="1"/>
    <col min="3081" max="3082" width="9.140625" style="4"/>
    <col min="3083" max="3083" width="0" style="4" hidden="1" customWidth="1"/>
    <col min="3084" max="3328" width="9.140625" style="4"/>
    <col min="3329" max="3329" width="13.85546875" style="4" customWidth="1"/>
    <col min="3330" max="3334" width="14.7109375" style="4" customWidth="1"/>
    <col min="3335" max="3335" width="13.140625" style="4" bestFit="1" customWidth="1"/>
    <col min="3336" max="3336" width="37" style="4" bestFit="1" customWidth="1"/>
    <col min="3337" max="3338" width="9.140625" style="4"/>
    <col min="3339" max="3339" width="0" style="4" hidden="1" customWidth="1"/>
    <col min="3340" max="3584" width="9.140625" style="4"/>
    <col min="3585" max="3585" width="13.85546875" style="4" customWidth="1"/>
    <col min="3586" max="3590" width="14.7109375" style="4" customWidth="1"/>
    <col min="3591" max="3591" width="13.140625" style="4" bestFit="1" customWidth="1"/>
    <col min="3592" max="3592" width="37" style="4" bestFit="1" customWidth="1"/>
    <col min="3593" max="3594" width="9.140625" style="4"/>
    <col min="3595" max="3595" width="0" style="4" hidden="1" customWidth="1"/>
    <col min="3596" max="3840" width="9.140625" style="4"/>
    <col min="3841" max="3841" width="13.85546875" style="4" customWidth="1"/>
    <col min="3842" max="3846" width="14.7109375" style="4" customWidth="1"/>
    <col min="3847" max="3847" width="13.140625" style="4" bestFit="1" customWidth="1"/>
    <col min="3848" max="3848" width="37" style="4" bestFit="1" customWidth="1"/>
    <col min="3849" max="3850" width="9.140625" style="4"/>
    <col min="3851" max="3851" width="0" style="4" hidden="1" customWidth="1"/>
    <col min="3852" max="4096" width="9.140625" style="4"/>
    <col min="4097" max="4097" width="13.85546875" style="4" customWidth="1"/>
    <col min="4098" max="4102" width="14.7109375" style="4" customWidth="1"/>
    <col min="4103" max="4103" width="13.140625" style="4" bestFit="1" customWidth="1"/>
    <col min="4104" max="4104" width="37" style="4" bestFit="1" customWidth="1"/>
    <col min="4105" max="4106" width="9.140625" style="4"/>
    <col min="4107" max="4107" width="0" style="4" hidden="1" customWidth="1"/>
    <col min="4108" max="4352" width="9.140625" style="4"/>
    <col min="4353" max="4353" width="13.85546875" style="4" customWidth="1"/>
    <col min="4354" max="4358" width="14.7109375" style="4" customWidth="1"/>
    <col min="4359" max="4359" width="13.140625" style="4" bestFit="1" customWidth="1"/>
    <col min="4360" max="4360" width="37" style="4" bestFit="1" customWidth="1"/>
    <col min="4361" max="4362" width="9.140625" style="4"/>
    <col min="4363" max="4363" width="0" style="4" hidden="1" customWidth="1"/>
    <col min="4364" max="4608" width="9.140625" style="4"/>
    <col min="4609" max="4609" width="13.85546875" style="4" customWidth="1"/>
    <col min="4610" max="4614" width="14.7109375" style="4" customWidth="1"/>
    <col min="4615" max="4615" width="13.140625" style="4" bestFit="1" customWidth="1"/>
    <col min="4616" max="4616" width="37" style="4" bestFit="1" customWidth="1"/>
    <col min="4617" max="4618" width="9.140625" style="4"/>
    <col min="4619" max="4619" width="0" style="4" hidden="1" customWidth="1"/>
    <col min="4620" max="4864" width="9.140625" style="4"/>
    <col min="4865" max="4865" width="13.85546875" style="4" customWidth="1"/>
    <col min="4866" max="4870" width="14.7109375" style="4" customWidth="1"/>
    <col min="4871" max="4871" width="13.140625" style="4" bestFit="1" customWidth="1"/>
    <col min="4872" max="4872" width="37" style="4" bestFit="1" customWidth="1"/>
    <col min="4873" max="4874" width="9.140625" style="4"/>
    <col min="4875" max="4875" width="0" style="4" hidden="1" customWidth="1"/>
    <col min="4876" max="5120" width="9.140625" style="4"/>
    <col min="5121" max="5121" width="13.85546875" style="4" customWidth="1"/>
    <col min="5122" max="5126" width="14.7109375" style="4" customWidth="1"/>
    <col min="5127" max="5127" width="13.140625" style="4" bestFit="1" customWidth="1"/>
    <col min="5128" max="5128" width="37" style="4" bestFit="1" customWidth="1"/>
    <col min="5129" max="5130" width="9.140625" style="4"/>
    <col min="5131" max="5131" width="0" style="4" hidden="1" customWidth="1"/>
    <col min="5132" max="5376" width="9.140625" style="4"/>
    <col min="5377" max="5377" width="13.85546875" style="4" customWidth="1"/>
    <col min="5378" max="5382" width="14.7109375" style="4" customWidth="1"/>
    <col min="5383" max="5383" width="13.140625" style="4" bestFit="1" customWidth="1"/>
    <col min="5384" max="5384" width="37" style="4" bestFit="1" customWidth="1"/>
    <col min="5385" max="5386" width="9.140625" style="4"/>
    <col min="5387" max="5387" width="0" style="4" hidden="1" customWidth="1"/>
    <col min="5388" max="5632" width="9.140625" style="4"/>
    <col min="5633" max="5633" width="13.85546875" style="4" customWidth="1"/>
    <col min="5634" max="5638" width="14.7109375" style="4" customWidth="1"/>
    <col min="5639" max="5639" width="13.140625" style="4" bestFit="1" customWidth="1"/>
    <col min="5640" max="5640" width="37" style="4" bestFit="1" customWidth="1"/>
    <col min="5641" max="5642" width="9.140625" style="4"/>
    <col min="5643" max="5643" width="0" style="4" hidden="1" customWidth="1"/>
    <col min="5644" max="5888" width="9.140625" style="4"/>
    <col min="5889" max="5889" width="13.85546875" style="4" customWidth="1"/>
    <col min="5890" max="5894" width="14.7109375" style="4" customWidth="1"/>
    <col min="5895" max="5895" width="13.140625" style="4" bestFit="1" customWidth="1"/>
    <col min="5896" max="5896" width="37" style="4" bestFit="1" customWidth="1"/>
    <col min="5897" max="5898" width="9.140625" style="4"/>
    <col min="5899" max="5899" width="0" style="4" hidden="1" customWidth="1"/>
    <col min="5900" max="6144" width="9.140625" style="4"/>
    <col min="6145" max="6145" width="13.85546875" style="4" customWidth="1"/>
    <col min="6146" max="6150" width="14.7109375" style="4" customWidth="1"/>
    <col min="6151" max="6151" width="13.140625" style="4" bestFit="1" customWidth="1"/>
    <col min="6152" max="6152" width="37" style="4" bestFit="1" customWidth="1"/>
    <col min="6153" max="6154" width="9.140625" style="4"/>
    <col min="6155" max="6155" width="0" style="4" hidden="1" customWidth="1"/>
    <col min="6156" max="6400" width="9.140625" style="4"/>
    <col min="6401" max="6401" width="13.85546875" style="4" customWidth="1"/>
    <col min="6402" max="6406" width="14.7109375" style="4" customWidth="1"/>
    <col min="6407" max="6407" width="13.140625" style="4" bestFit="1" customWidth="1"/>
    <col min="6408" max="6408" width="37" style="4" bestFit="1" customWidth="1"/>
    <col min="6409" max="6410" width="9.140625" style="4"/>
    <col min="6411" max="6411" width="0" style="4" hidden="1" customWidth="1"/>
    <col min="6412" max="6656" width="9.140625" style="4"/>
    <col min="6657" max="6657" width="13.85546875" style="4" customWidth="1"/>
    <col min="6658" max="6662" width="14.7109375" style="4" customWidth="1"/>
    <col min="6663" max="6663" width="13.140625" style="4" bestFit="1" customWidth="1"/>
    <col min="6664" max="6664" width="37" style="4" bestFit="1" customWidth="1"/>
    <col min="6665" max="6666" width="9.140625" style="4"/>
    <col min="6667" max="6667" width="0" style="4" hidden="1" customWidth="1"/>
    <col min="6668" max="6912" width="9.140625" style="4"/>
    <col min="6913" max="6913" width="13.85546875" style="4" customWidth="1"/>
    <col min="6914" max="6918" width="14.7109375" style="4" customWidth="1"/>
    <col min="6919" max="6919" width="13.140625" style="4" bestFit="1" customWidth="1"/>
    <col min="6920" max="6920" width="37" style="4" bestFit="1" customWidth="1"/>
    <col min="6921" max="6922" width="9.140625" style="4"/>
    <col min="6923" max="6923" width="0" style="4" hidden="1" customWidth="1"/>
    <col min="6924" max="7168" width="9.140625" style="4"/>
    <col min="7169" max="7169" width="13.85546875" style="4" customWidth="1"/>
    <col min="7170" max="7174" width="14.7109375" style="4" customWidth="1"/>
    <col min="7175" max="7175" width="13.140625" style="4" bestFit="1" customWidth="1"/>
    <col min="7176" max="7176" width="37" style="4" bestFit="1" customWidth="1"/>
    <col min="7177" max="7178" width="9.140625" style="4"/>
    <col min="7179" max="7179" width="0" style="4" hidden="1" customWidth="1"/>
    <col min="7180" max="7424" width="9.140625" style="4"/>
    <col min="7425" max="7425" width="13.85546875" style="4" customWidth="1"/>
    <col min="7426" max="7430" width="14.7109375" style="4" customWidth="1"/>
    <col min="7431" max="7431" width="13.140625" style="4" bestFit="1" customWidth="1"/>
    <col min="7432" max="7432" width="37" style="4" bestFit="1" customWidth="1"/>
    <col min="7433" max="7434" width="9.140625" style="4"/>
    <col min="7435" max="7435" width="0" style="4" hidden="1" customWidth="1"/>
    <col min="7436" max="7680" width="9.140625" style="4"/>
    <col min="7681" max="7681" width="13.85546875" style="4" customWidth="1"/>
    <col min="7682" max="7686" width="14.7109375" style="4" customWidth="1"/>
    <col min="7687" max="7687" width="13.140625" style="4" bestFit="1" customWidth="1"/>
    <col min="7688" max="7688" width="37" style="4" bestFit="1" customWidth="1"/>
    <col min="7689" max="7690" width="9.140625" style="4"/>
    <col min="7691" max="7691" width="0" style="4" hidden="1" customWidth="1"/>
    <col min="7692" max="7936" width="9.140625" style="4"/>
    <col min="7937" max="7937" width="13.85546875" style="4" customWidth="1"/>
    <col min="7938" max="7942" width="14.7109375" style="4" customWidth="1"/>
    <col min="7943" max="7943" width="13.140625" style="4" bestFit="1" customWidth="1"/>
    <col min="7944" max="7944" width="37" style="4" bestFit="1" customWidth="1"/>
    <col min="7945" max="7946" width="9.140625" style="4"/>
    <col min="7947" max="7947" width="0" style="4" hidden="1" customWidth="1"/>
    <col min="7948" max="8192" width="9.140625" style="4"/>
    <col min="8193" max="8193" width="13.85546875" style="4" customWidth="1"/>
    <col min="8194" max="8198" width="14.7109375" style="4" customWidth="1"/>
    <col min="8199" max="8199" width="13.140625" style="4" bestFit="1" customWidth="1"/>
    <col min="8200" max="8200" width="37" style="4" bestFit="1" customWidth="1"/>
    <col min="8201" max="8202" width="9.140625" style="4"/>
    <col min="8203" max="8203" width="0" style="4" hidden="1" customWidth="1"/>
    <col min="8204" max="8448" width="9.140625" style="4"/>
    <col min="8449" max="8449" width="13.85546875" style="4" customWidth="1"/>
    <col min="8450" max="8454" width="14.7109375" style="4" customWidth="1"/>
    <col min="8455" max="8455" width="13.140625" style="4" bestFit="1" customWidth="1"/>
    <col min="8456" max="8456" width="37" style="4" bestFit="1" customWidth="1"/>
    <col min="8457" max="8458" width="9.140625" style="4"/>
    <col min="8459" max="8459" width="0" style="4" hidden="1" customWidth="1"/>
    <col min="8460" max="8704" width="9.140625" style="4"/>
    <col min="8705" max="8705" width="13.85546875" style="4" customWidth="1"/>
    <col min="8706" max="8710" width="14.7109375" style="4" customWidth="1"/>
    <col min="8711" max="8711" width="13.140625" style="4" bestFit="1" customWidth="1"/>
    <col min="8712" max="8712" width="37" style="4" bestFit="1" customWidth="1"/>
    <col min="8713" max="8714" width="9.140625" style="4"/>
    <col min="8715" max="8715" width="0" style="4" hidden="1" customWidth="1"/>
    <col min="8716" max="8960" width="9.140625" style="4"/>
    <col min="8961" max="8961" width="13.85546875" style="4" customWidth="1"/>
    <col min="8962" max="8966" width="14.7109375" style="4" customWidth="1"/>
    <col min="8967" max="8967" width="13.140625" style="4" bestFit="1" customWidth="1"/>
    <col min="8968" max="8968" width="37" style="4" bestFit="1" customWidth="1"/>
    <col min="8969" max="8970" width="9.140625" style="4"/>
    <col min="8971" max="8971" width="0" style="4" hidden="1" customWidth="1"/>
    <col min="8972" max="9216" width="9.140625" style="4"/>
    <col min="9217" max="9217" width="13.85546875" style="4" customWidth="1"/>
    <col min="9218" max="9222" width="14.7109375" style="4" customWidth="1"/>
    <col min="9223" max="9223" width="13.140625" style="4" bestFit="1" customWidth="1"/>
    <col min="9224" max="9224" width="37" style="4" bestFit="1" customWidth="1"/>
    <col min="9225" max="9226" width="9.140625" style="4"/>
    <col min="9227" max="9227" width="0" style="4" hidden="1" customWidth="1"/>
    <col min="9228" max="9472" width="9.140625" style="4"/>
    <col min="9473" max="9473" width="13.85546875" style="4" customWidth="1"/>
    <col min="9474" max="9478" width="14.7109375" style="4" customWidth="1"/>
    <col min="9479" max="9479" width="13.140625" style="4" bestFit="1" customWidth="1"/>
    <col min="9480" max="9480" width="37" style="4" bestFit="1" customWidth="1"/>
    <col min="9481" max="9482" width="9.140625" style="4"/>
    <col min="9483" max="9483" width="0" style="4" hidden="1" customWidth="1"/>
    <col min="9484" max="9728" width="9.140625" style="4"/>
    <col min="9729" max="9729" width="13.85546875" style="4" customWidth="1"/>
    <col min="9730" max="9734" width="14.7109375" style="4" customWidth="1"/>
    <col min="9735" max="9735" width="13.140625" style="4" bestFit="1" customWidth="1"/>
    <col min="9736" max="9736" width="37" style="4" bestFit="1" customWidth="1"/>
    <col min="9737" max="9738" width="9.140625" style="4"/>
    <col min="9739" max="9739" width="0" style="4" hidden="1" customWidth="1"/>
    <col min="9740" max="9984" width="9.140625" style="4"/>
    <col min="9985" max="9985" width="13.85546875" style="4" customWidth="1"/>
    <col min="9986" max="9990" width="14.7109375" style="4" customWidth="1"/>
    <col min="9991" max="9991" width="13.140625" style="4" bestFit="1" customWidth="1"/>
    <col min="9992" max="9992" width="37" style="4" bestFit="1" customWidth="1"/>
    <col min="9993" max="9994" width="9.140625" style="4"/>
    <col min="9995" max="9995" width="0" style="4" hidden="1" customWidth="1"/>
    <col min="9996" max="10240" width="9.140625" style="4"/>
    <col min="10241" max="10241" width="13.85546875" style="4" customWidth="1"/>
    <col min="10242" max="10246" width="14.7109375" style="4" customWidth="1"/>
    <col min="10247" max="10247" width="13.140625" style="4" bestFit="1" customWidth="1"/>
    <col min="10248" max="10248" width="37" style="4" bestFit="1" customWidth="1"/>
    <col min="10249" max="10250" width="9.140625" style="4"/>
    <col min="10251" max="10251" width="0" style="4" hidden="1" customWidth="1"/>
    <col min="10252" max="10496" width="9.140625" style="4"/>
    <col min="10497" max="10497" width="13.85546875" style="4" customWidth="1"/>
    <col min="10498" max="10502" width="14.7109375" style="4" customWidth="1"/>
    <col min="10503" max="10503" width="13.140625" style="4" bestFit="1" customWidth="1"/>
    <col min="10504" max="10504" width="37" style="4" bestFit="1" customWidth="1"/>
    <col min="10505" max="10506" width="9.140625" style="4"/>
    <col min="10507" max="10507" width="0" style="4" hidden="1" customWidth="1"/>
    <col min="10508" max="10752" width="9.140625" style="4"/>
    <col min="10753" max="10753" width="13.85546875" style="4" customWidth="1"/>
    <col min="10754" max="10758" width="14.7109375" style="4" customWidth="1"/>
    <col min="10759" max="10759" width="13.140625" style="4" bestFit="1" customWidth="1"/>
    <col min="10760" max="10760" width="37" style="4" bestFit="1" customWidth="1"/>
    <col min="10761" max="10762" width="9.140625" style="4"/>
    <col min="10763" max="10763" width="0" style="4" hidden="1" customWidth="1"/>
    <col min="10764" max="11008" width="9.140625" style="4"/>
    <col min="11009" max="11009" width="13.85546875" style="4" customWidth="1"/>
    <col min="11010" max="11014" width="14.7109375" style="4" customWidth="1"/>
    <col min="11015" max="11015" width="13.140625" style="4" bestFit="1" customWidth="1"/>
    <col min="11016" max="11016" width="37" style="4" bestFit="1" customWidth="1"/>
    <col min="11017" max="11018" width="9.140625" style="4"/>
    <col min="11019" max="11019" width="0" style="4" hidden="1" customWidth="1"/>
    <col min="11020" max="11264" width="9.140625" style="4"/>
    <col min="11265" max="11265" width="13.85546875" style="4" customWidth="1"/>
    <col min="11266" max="11270" width="14.7109375" style="4" customWidth="1"/>
    <col min="11271" max="11271" width="13.140625" style="4" bestFit="1" customWidth="1"/>
    <col min="11272" max="11272" width="37" style="4" bestFit="1" customWidth="1"/>
    <col min="11273" max="11274" width="9.140625" style="4"/>
    <col min="11275" max="11275" width="0" style="4" hidden="1" customWidth="1"/>
    <col min="11276" max="11520" width="9.140625" style="4"/>
    <col min="11521" max="11521" width="13.85546875" style="4" customWidth="1"/>
    <col min="11522" max="11526" width="14.7109375" style="4" customWidth="1"/>
    <col min="11527" max="11527" width="13.140625" style="4" bestFit="1" customWidth="1"/>
    <col min="11528" max="11528" width="37" style="4" bestFit="1" customWidth="1"/>
    <col min="11529" max="11530" width="9.140625" style="4"/>
    <col min="11531" max="11531" width="0" style="4" hidden="1" customWidth="1"/>
    <col min="11532" max="11776" width="9.140625" style="4"/>
    <col min="11777" max="11777" width="13.85546875" style="4" customWidth="1"/>
    <col min="11778" max="11782" width="14.7109375" style="4" customWidth="1"/>
    <col min="11783" max="11783" width="13.140625" style="4" bestFit="1" customWidth="1"/>
    <col min="11784" max="11784" width="37" style="4" bestFit="1" customWidth="1"/>
    <col min="11785" max="11786" width="9.140625" style="4"/>
    <col min="11787" max="11787" width="0" style="4" hidden="1" customWidth="1"/>
    <col min="11788" max="12032" width="9.140625" style="4"/>
    <col min="12033" max="12033" width="13.85546875" style="4" customWidth="1"/>
    <col min="12034" max="12038" width="14.7109375" style="4" customWidth="1"/>
    <col min="12039" max="12039" width="13.140625" style="4" bestFit="1" customWidth="1"/>
    <col min="12040" max="12040" width="37" style="4" bestFit="1" customWidth="1"/>
    <col min="12041" max="12042" width="9.140625" style="4"/>
    <col min="12043" max="12043" width="0" style="4" hidden="1" customWidth="1"/>
    <col min="12044" max="12288" width="9.140625" style="4"/>
    <col min="12289" max="12289" width="13.85546875" style="4" customWidth="1"/>
    <col min="12290" max="12294" width="14.7109375" style="4" customWidth="1"/>
    <col min="12295" max="12295" width="13.140625" style="4" bestFit="1" customWidth="1"/>
    <col min="12296" max="12296" width="37" style="4" bestFit="1" customWidth="1"/>
    <col min="12297" max="12298" width="9.140625" style="4"/>
    <col min="12299" max="12299" width="0" style="4" hidden="1" customWidth="1"/>
    <col min="12300" max="12544" width="9.140625" style="4"/>
    <col min="12545" max="12545" width="13.85546875" style="4" customWidth="1"/>
    <col min="12546" max="12550" width="14.7109375" style="4" customWidth="1"/>
    <col min="12551" max="12551" width="13.140625" style="4" bestFit="1" customWidth="1"/>
    <col min="12552" max="12552" width="37" style="4" bestFit="1" customWidth="1"/>
    <col min="12553" max="12554" width="9.140625" style="4"/>
    <col min="12555" max="12555" width="0" style="4" hidden="1" customWidth="1"/>
    <col min="12556" max="12800" width="9.140625" style="4"/>
    <col min="12801" max="12801" width="13.85546875" style="4" customWidth="1"/>
    <col min="12802" max="12806" width="14.7109375" style="4" customWidth="1"/>
    <col min="12807" max="12807" width="13.140625" style="4" bestFit="1" customWidth="1"/>
    <col min="12808" max="12808" width="37" style="4" bestFit="1" customWidth="1"/>
    <col min="12809" max="12810" width="9.140625" style="4"/>
    <col min="12811" max="12811" width="0" style="4" hidden="1" customWidth="1"/>
    <col min="12812" max="13056" width="9.140625" style="4"/>
    <col min="13057" max="13057" width="13.85546875" style="4" customWidth="1"/>
    <col min="13058" max="13062" width="14.7109375" style="4" customWidth="1"/>
    <col min="13063" max="13063" width="13.140625" style="4" bestFit="1" customWidth="1"/>
    <col min="13064" max="13064" width="37" style="4" bestFit="1" customWidth="1"/>
    <col min="13065" max="13066" width="9.140625" style="4"/>
    <col min="13067" max="13067" width="0" style="4" hidden="1" customWidth="1"/>
    <col min="13068" max="13312" width="9.140625" style="4"/>
    <col min="13313" max="13313" width="13.85546875" style="4" customWidth="1"/>
    <col min="13314" max="13318" width="14.7109375" style="4" customWidth="1"/>
    <col min="13319" max="13319" width="13.140625" style="4" bestFit="1" customWidth="1"/>
    <col min="13320" max="13320" width="37" style="4" bestFit="1" customWidth="1"/>
    <col min="13321" max="13322" width="9.140625" style="4"/>
    <col min="13323" max="13323" width="0" style="4" hidden="1" customWidth="1"/>
    <col min="13324" max="13568" width="9.140625" style="4"/>
    <col min="13569" max="13569" width="13.85546875" style="4" customWidth="1"/>
    <col min="13570" max="13574" width="14.7109375" style="4" customWidth="1"/>
    <col min="13575" max="13575" width="13.140625" style="4" bestFit="1" customWidth="1"/>
    <col min="13576" max="13576" width="37" style="4" bestFit="1" customWidth="1"/>
    <col min="13577" max="13578" width="9.140625" style="4"/>
    <col min="13579" max="13579" width="0" style="4" hidden="1" customWidth="1"/>
    <col min="13580" max="13824" width="9.140625" style="4"/>
    <col min="13825" max="13825" width="13.85546875" style="4" customWidth="1"/>
    <col min="13826" max="13830" width="14.7109375" style="4" customWidth="1"/>
    <col min="13831" max="13831" width="13.140625" style="4" bestFit="1" customWidth="1"/>
    <col min="13832" max="13832" width="37" style="4" bestFit="1" customWidth="1"/>
    <col min="13833" max="13834" width="9.140625" style="4"/>
    <col min="13835" max="13835" width="0" style="4" hidden="1" customWidth="1"/>
    <col min="13836" max="14080" width="9.140625" style="4"/>
    <col min="14081" max="14081" width="13.85546875" style="4" customWidth="1"/>
    <col min="14082" max="14086" width="14.7109375" style="4" customWidth="1"/>
    <col min="14087" max="14087" width="13.140625" style="4" bestFit="1" customWidth="1"/>
    <col min="14088" max="14088" width="37" style="4" bestFit="1" customWidth="1"/>
    <col min="14089" max="14090" width="9.140625" style="4"/>
    <col min="14091" max="14091" width="0" style="4" hidden="1" customWidth="1"/>
    <col min="14092" max="14336" width="9.140625" style="4"/>
    <col min="14337" max="14337" width="13.85546875" style="4" customWidth="1"/>
    <col min="14338" max="14342" width="14.7109375" style="4" customWidth="1"/>
    <col min="14343" max="14343" width="13.140625" style="4" bestFit="1" customWidth="1"/>
    <col min="14344" max="14344" width="37" style="4" bestFit="1" customWidth="1"/>
    <col min="14345" max="14346" width="9.140625" style="4"/>
    <col min="14347" max="14347" width="0" style="4" hidden="1" customWidth="1"/>
    <col min="14348" max="14592" width="9.140625" style="4"/>
    <col min="14593" max="14593" width="13.85546875" style="4" customWidth="1"/>
    <col min="14594" max="14598" width="14.7109375" style="4" customWidth="1"/>
    <col min="14599" max="14599" width="13.140625" style="4" bestFit="1" customWidth="1"/>
    <col min="14600" max="14600" width="37" style="4" bestFit="1" customWidth="1"/>
    <col min="14601" max="14602" width="9.140625" style="4"/>
    <col min="14603" max="14603" width="0" style="4" hidden="1" customWidth="1"/>
    <col min="14604" max="14848" width="9.140625" style="4"/>
    <col min="14849" max="14849" width="13.85546875" style="4" customWidth="1"/>
    <col min="14850" max="14854" width="14.7109375" style="4" customWidth="1"/>
    <col min="14855" max="14855" width="13.140625" style="4" bestFit="1" customWidth="1"/>
    <col min="14856" max="14856" width="37" style="4" bestFit="1" customWidth="1"/>
    <col min="14857" max="14858" width="9.140625" style="4"/>
    <col min="14859" max="14859" width="0" style="4" hidden="1" customWidth="1"/>
    <col min="14860" max="15104" width="9.140625" style="4"/>
    <col min="15105" max="15105" width="13.85546875" style="4" customWidth="1"/>
    <col min="15106" max="15110" width="14.7109375" style="4" customWidth="1"/>
    <col min="15111" max="15111" width="13.140625" style="4" bestFit="1" customWidth="1"/>
    <col min="15112" max="15112" width="37" style="4" bestFit="1" customWidth="1"/>
    <col min="15113" max="15114" width="9.140625" style="4"/>
    <col min="15115" max="15115" width="0" style="4" hidden="1" customWidth="1"/>
    <col min="15116" max="15360" width="9.140625" style="4"/>
    <col min="15361" max="15361" width="13.85546875" style="4" customWidth="1"/>
    <col min="15362" max="15366" width="14.7109375" style="4" customWidth="1"/>
    <col min="15367" max="15367" width="13.140625" style="4" bestFit="1" customWidth="1"/>
    <col min="15368" max="15368" width="37" style="4" bestFit="1" customWidth="1"/>
    <col min="15369" max="15370" width="9.140625" style="4"/>
    <col min="15371" max="15371" width="0" style="4" hidden="1" customWidth="1"/>
    <col min="15372" max="15616" width="9.140625" style="4"/>
    <col min="15617" max="15617" width="13.85546875" style="4" customWidth="1"/>
    <col min="15618" max="15622" width="14.7109375" style="4" customWidth="1"/>
    <col min="15623" max="15623" width="13.140625" style="4" bestFit="1" customWidth="1"/>
    <col min="15624" max="15624" width="37" style="4" bestFit="1" customWidth="1"/>
    <col min="15625" max="15626" width="9.140625" style="4"/>
    <col min="15627" max="15627" width="0" style="4" hidden="1" customWidth="1"/>
    <col min="15628" max="15872" width="9.140625" style="4"/>
    <col min="15873" max="15873" width="13.85546875" style="4" customWidth="1"/>
    <col min="15874" max="15878" width="14.7109375" style="4" customWidth="1"/>
    <col min="15879" max="15879" width="13.140625" style="4" bestFit="1" customWidth="1"/>
    <col min="15880" max="15880" width="37" style="4" bestFit="1" customWidth="1"/>
    <col min="15881" max="15882" width="9.140625" style="4"/>
    <col min="15883" max="15883" width="0" style="4" hidden="1" customWidth="1"/>
    <col min="15884" max="16128" width="9.140625" style="4"/>
    <col min="16129" max="16129" width="13.85546875" style="4" customWidth="1"/>
    <col min="16130" max="16134" width="14.7109375" style="4" customWidth="1"/>
    <col min="16135" max="16135" width="13.140625" style="4" bestFit="1" customWidth="1"/>
    <col min="16136" max="16136" width="37" style="4" bestFit="1" customWidth="1"/>
    <col min="16137" max="16138" width="9.140625" style="4"/>
    <col min="16139" max="16139" width="0" style="4" hidden="1" customWidth="1"/>
    <col min="16140" max="16384" width="9.140625" style="4"/>
  </cols>
  <sheetData>
    <row r="1" spans="1:11" x14ac:dyDescent="0.25">
      <c r="A1" s="75"/>
      <c r="B1" s="75"/>
      <c r="C1" s="75"/>
    </row>
    <row r="2" spans="1:11" x14ac:dyDescent="0.25">
      <c r="A2" s="43"/>
      <c r="B2" s="44"/>
      <c r="C2" s="65" t="s">
        <v>38</v>
      </c>
      <c r="D2" s="65"/>
      <c r="E2" s="65"/>
      <c r="F2" s="65"/>
    </row>
    <row r="3" spans="1:11" x14ac:dyDescent="0.25">
      <c r="A3" s="43"/>
      <c r="B3" s="44"/>
      <c r="C3" s="38"/>
      <c r="D3" s="38"/>
      <c r="E3" s="38"/>
      <c r="F3" s="38"/>
    </row>
    <row r="4" spans="1:11" ht="47.25" customHeight="1" x14ac:dyDescent="0.25">
      <c r="A4" s="67" t="s">
        <v>31</v>
      </c>
      <c r="B4" s="67"/>
      <c r="C4" s="67"/>
      <c r="D4" s="67"/>
      <c r="E4" s="67"/>
      <c r="F4" s="67"/>
    </row>
    <row r="5" spans="1:11" s="7" customFormat="1" ht="18" x14ac:dyDescent="0.25">
      <c r="A5" s="45" t="s">
        <v>0</v>
      </c>
      <c r="B5" s="46"/>
      <c r="C5" s="47"/>
      <c r="D5" s="48"/>
      <c r="E5" s="46"/>
      <c r="F5" s="47"/>
      <c r="G5" s="6"/>
    </row>
    <row r="6" spans="1:11" ht="55.5" customHeight="1" x14ac:dyDescent="0.25">
      <c r="A6" s="80" t="s">
        <v>25</v>
      </c>
      <c r="B6" s="80"/>
      <c r="C6" s="80"/>
      <c r="D6" s="80"/>
      <c r="E6" s="80"/>
      <c r="F6" s="81"/>
    </row>
    <row r="7" spans="1:11" ht="15.75" thickBot="1" x14ac:dyDescent="0.25">
      <c r="A7" s="43"/>
      <c r="B7" s="44"/>
      <c r="C7" s="49"/>
      <c r="D7" s="50"/>
      <c r="E7" s="50"/>
      <c r="F7" s="51"/>
    </row>
    <row r="8" spans="1:11" ht="15.75" thickBot="1" x14ac:dyDescent="0.25">
      <c r="A8" s="43"/>
      <c r="B8" s="44"/>
      <c r="C8" s="49"/>
      <c r="D8" s="76" t="s">
        <v>1</v>
      </c>
      <c r="E8" s="69"/>
      <c r="F8" s="51"/>
    </row>
    <row r="9" spans="1:11" ht="17.25" customHeight="1" thickBot="1" x14ac:dyDescent="0.25">
      <c r="A9" s="43"/>
      <c r="B9" s="44"/>
      <c r="C9" s="52"/>
      <c r="D9" s="77">
        <v>2E-3</v>
      </c>
      <c r="E9" s="78"/>
      <c r="F9" s="51"/>
    </row>
    <row r="10" spans="1:11" ht="15.75" thickBot="1" x14ac:dyDescent="0.25">
      <c r="A10" s="43"/>
      <c r="B10" s="44"/>
      <c r="C10" s="53"/>
      <c r="D10" s="79" t="s">
        <v>2</v>
      </c>
      <c r="E10" s="79"/>
      <c r="F10" s="51"/>
    </row>
    <row r="11" spans="1:11" ht="15.75" thickBot="1" x14ac:dyDescent="0.25">
      <c r="A11" s="43"/>
      <c r="B11" s="44"/>
      <c r="C11" s="52"/>
      <c r="D11" s="68"/>
      <c r="E11" s="69"/>
      <c r="F11" s="51"/>
    </row>
    <row r="12" spans="1:11" ht="15.75" thickBot="1" x14ac:dyDescent="0.25">
      <c r="A12" s="43"/>
      <c r="B12" s="44"/>
      <c r="C12" s="54"/>
      <c r="D12" s="55"/>
      <c r="E12" s="55"/>
      <c r="F12" s="56"/>
    </row>
    <row r="13" spans="1:11" x14ac:dyDescent="0.25">
      <c r="A13" s="39"/>
      <c r="B13" s="40"/>
      <c r="C13" s="41"/>
      <c r="D13" s="42"/>
      <c r="E13" s="40"/>
      <c r="F13" s="41"/>
    </row>
    <row r="14" spans="1:11" ht="12.75" customHeight="1" x14ac:dyDescent="0.25">
      <c r="A14" s="70" t="s">
        <v>3</v>
      </c>
      <c r="B14" s="9" t="s">
        <v>4</v>
      </c>
      <c r="C14" s="10" t="s">
        <v>5</v>
      </c>
      <c r="D14" s="71" t="s">
        <v>6</v>
      </c>
      <c r="E14" s="71"/>
      <c r="F14" s="10" t="s">
        <v>7</v>
      </c>
      <c r="K14" s="11">
        <f>D9*100</f>
        <v>0.2</v>
      </c>
    </row>
    <row r="15" spans="1:11" x14ac:dyDescent="0.25">
      <c r="A15" s="70"/>
      <c r="B15" s="9" t="s">
        <v>8</v>
      </c>
      <c r="C15" s="10" t="s">
        <v>9</v>
      </c>
      <c r="D15" s="71"/>
      <c r="E15" s="71"/>
      <c r="F15" s="10" t="s">
        <v>10</v>
      </c>
      <c r="K15" s="11">
        <f>D11*100</f>
        <v>0</v>
      </c>
    </row>
    <row r="16" spans="1:11" x14ac:dyDescent="0.25">
      <c r="A16" s="70"/>
      <c r="B16" s="9" t="s">
        <v>11</v>
      </c>
      <c r="C16" s="10" t="s">
        <v>11</v>
      </c>
      <c r="D16" s="12" t="s">
        <v>12</v>
      </c>
      <c r="E16" s="13" t="s">
        <v>13</v>
      </c>
      <c r="F16" s="14" t="s">
        <v>14</v>
      </c>
    </row>
    <row r="17" spans="1:6" x14ac:dyDescent="0.25">
      <c r="A17" s="57">
        <v>1</v>
      </c>
      <c r="B17" s="58">
        <v>2</v>
      </c>
      <c r="C17" s="59">
        <v>3</v>
      </c>
      <c r="D17" s="59">
        <v>4</v>
      </c>
      <c r="E17" s="60">
        <v>5</v>
      </c>
      <c r="F17" s="61">
        <v>6</v>
      </c>
    </row>
    <row r="18" spans="1:6" ht="15" customHeight="1" x14ac:dyDescent="0.25">
      <c r="A18" s="24">
        <v>43861</v>
      </c>
      <c r="B18" s="17"/>
      <c r="C18" s="15"/>
      <c r="D18" s="18">
        <v>31</v>
      </c>
      <c r="E18" s="19">
        <f t="shared" ref="E18:E29" si="0">ROUND(B18*(D$9+D$11)*D18/365,2)</f>
        <v>0</v>
      </c>
      <c r="F18" s="16">
        <f t="shared" ref="F18" si="1">IF(E18&lt;&gt;"x",E18+C18,"")</f>
        <v>0</v>
      </c>
    </row>
    <row r="19" spans="1:6" ht="15" customHeight="1" x14ac:dyDescent="0.25">
      <c r="A19" s="25">
        <v>43890</v>
      </c>
      <c r="B19" s="17"/>
      <c r="C19" s="15"/>
      <c r="D19" s="18">
        <f t="shared" ref="D19:D25" si="2">A19-A18</f>
        <v>29</v>
      </c>
      <c r="E19" s="19">
        <f t="shared" si="0"/>
        <v>0</v>
      </c>
      <c r="F19" s="16">
        <f t="shared" ref="F19:F81" si="3">IF(E19&lt;&gt;"x",E19+C19,"")</f>
        <v>0</v>
      </c>
    </row>
    <row r="20" spans="1:6" ht="15" customHeight="1" x14ac:dyDescent="0.25">
      <c r="A20" s="24">
        <v>43921</v>
      </c>
      <c r="B20" s="17"/>
      <c r="C20" s="15"/>
      <c r="D20" s="18">
        <f t="shared" si="2"/>
        <v>31</v>
      </c>
      <c r="E20" s="19">
        <f t="shared" si="0"/>
        <v>0</v>
      </c>
      <c r="F20" s="16">
        <f t="shared" si="3"/>
        <v>0</v>
      </c>
    </row>
    <row r="21" spans="1:6" ht="15" customHeight="1" x14ac:dyDescent="0.25">
      <c r="A21" s="24">
        <v>43951</v>
      </c>
      <c r="B21" s="17"/>
      <c r="C21" s="15"/>
      <c r="D21" s="18">
        <f t="shared" si="2"/>
        <v>30</v>
      </c>
      <c r="E21" s="19">
        <f t="shared" si="0"/>
        <v>0</v>
      </c>
      <c r="F21" s="16">
        <f t="shared" si="3"/>
        <v>0</v>
      </c>
    </row>
    <row r="22" spans="1:6" ht="15" customHeight="1" x14ac:dyDescent="0.25">
      <c r="A22" s="24">
        <v>43982</v>
      </c>
      <c r="B22" s="17"/>
      <c r="C22" s="15"/>
      <c r="D22" s="18">
        <f t="shared" si="2"/>
        <v>31</v>
      </c>
      <c r="E22" s="19">
        <f t="shared" si="0"/>
        <v>0</v>
      </c>
      <c r="F22" s="16">
        <f t="shared" si="3"/>
        <v>0</v>
      </c>
    </row>
    <row r="23" spans="1:6" ht="15" customHeight="1" x14ac:dyDescent="0.25">
      <c r="A23" s="24">
        <v>44012</v>
      </c>
      <c r="B23" s="17"/>
      <c r="C23" s="15"/>
      <c r="D23" s="18">
        <f t="shared" si="2"/>
        <v>30</v>
      </c>
      <c r="E23" s="19">
        <f t="shared" si="0"/>
        <v>0</v>
      </c>
      <c r="F23" s="16">
        <f t="shared" si="3"/>
        <v>0</v>
      </c>
    </row>
    <row r="24" spans="1:6" ht="15" customHeight="1" x14ac:dyDescent="0.25">
      <c r="A24" s="24">
        <v>44043</v>
      </c>
      <c r="B24" s="17"/>
      <c r="C24" s="15"/>
      <c r="D24" s="18">
        <f t="shared" si="2"/>
        <v>31</v>
      </c>
      <c r="E24" s="19">
        <f t="shared" si="0"/>
        <v>0</v>
      </c>
      <c r="F24" s="16">
        <f t="shared" si="3"/>
        <v>0</v>
      </c>
    </row>
    <row r="25" spans="1:6" ht="15" customHeight="1" x14ac:dyDescent="0.25">
      <c r="A25" s="24">
        <v>44074</v>
      </c>
      <c r="B25" s="17"/>
      <c r="C25" s="15"/>
      <c r="D25" s="18">
        <f t="shared" si="2"/>
        <v>31</v>
      </c>
      <c r="E25" s="19">
        <f t="shared" si="0"/>
        <v>0</v>
      </c>
      <c r="F25" s="16">
        <f t="shared" si="3"/>
        <v>0</v>
      </c>
    </row>
    <row r="26" spans="1:6" ht="15" customHeight="1" x14ac:dyDescent="0.25">
      <c r="A26" s="24">
        <v>44104</v>
      </c>
      <c r="B26" s="17"/>
      <c r="C26" s="15"/>
      <c r="D26" s="18">
        <f t="shared" ref="D26:D81" si="4">A26-A25</f>
        <v>30</v>
      </c>
      <c r="E26" s="19">
        <f t="shared" si="0"/>
        <v>0</v>
      </c>
      <c r="F26" s="16">
        <f t="shared" si="3"/>
        <v>0</v>
      </c>
    </row>
    <row r="27" spans="1:6" ht="15" customHeight="1" x14ac:dyDescent="0.25">
      <c r="A27" s="24">
        <v>44135</v>
      </c>
      <c r="B27" s="17"/>
      <c r="C27" s="15"/>
      <c r="D27" s="18">
        <f t="shared" si="4"/>
        <v>31</v>
      </c>
      <c r="E27" s="19">
        <f t="shared" si="0"/>
        <v>0</v>
      </c>
      <c r="F27" s="16">
        <f t="shared" si="3"/>
        <v>0</v>
      </c>
    </row>
    <row r="28" spans="1:6" ht="15" customHeight="1" x14ac:dyDescent="0.25">
      <c r="A28" s="24">
        <v>44165</v>
      </c>
      <c r="B28" s="17">
        <v>975000</v>
      </c>
      <c r="C28" s="15"/>
      <c r="D28" s="18">
        <f t="shared" si="4"/>
        <v>30</v>
      </c>
      <c r="E28" s="19">
        <f>ROUND(B28*(D$9+D$11)*D28/365,2)</f>
        <v>160.27000000000001</v>
      </c>
      <c r="F28" s="16">
        <f t="shared" si="3"/>
        <v>160.27000000000001</v>
      </c>
    </row>
    <row r="29" spans="1:6" ht="15" customHeight="1" x14ac:dyDescent="0.25">
      <c r="A29" s="24">
        <v>44196</v>
      </c>
      <c r="B29" s="17">
        <f t="shared" ref="B29:B30" si="5">B28-C28</f>
        <v>975000</v>
      </c>
      <c r="C29" s="15"/>
      <c r="D29" s="18">
        <f>A29-A28</f>
        <v>31</v>
      </c>
      <c r="E29" s="19">
        <f t="shared" si="0"/>
        <v>165.62</v>
      </c>
      <c r="F29" s="16">
        <f t="shared" si="3"/>
        <v>165.62</v>
      </c>
    </row>
    <row r="30" spans="1:6" ht="15" customHeight="1" x14ac:dyDescent="0.25">
      <c r="A30" s="20" t="s">
        <v>15</v>
      </c>
      <c r="B30" s="21">
        <f t="shared" si="5"/>
        <v>975000</v>
      </c>
      <c r="C30" s="28">
        <f>SUM(C18:C29)</f>
        <v>0</v>
      </c>
      <c r="D30" s="22">
        <f>SUM(D18:D29)</f>
        <v>366</v>
      </c>
      <c r="E30" s="23">
        <f>SUM(E18:E29)</f>
        <v>325.89</v>
      </c>
      <c r="F30" s="23">
        <f>SUM(F18:F29)</f>
        <v>325.89</v>
      </c>
    </row>
    <row r="31" spans="1:6" ht="15" customHeight="1" x14ac:dyDescent="0.25">
      <c r="A31" s="26">
        <v>44227</v>
      </c>
      <c r="B31" s="17">
        <f>B29-C29</f>
        <v>975000</v>
      </c>
      <c r="C31" s="15"/>
      <c r="D31" s="18">
        <f>A31-A29</f>
        <v>31</v>
      </c>
      <c r="E31" s="19">
        <f t="shared" ref="E31:E42" si="6">ROUND(B31*(D$9+D$11)*D31/365,2)</f>
        <v>165.62</v>
      </c>
      <c r="F31" s="16">
        <f t="shared" si="3"/>
        <v>165.62</v>
      </c>
    </row>
    <row r="32" spans="1:6" ht="15" customHeight="1" x14ac:dyDescent="0.25">
      <c r="A32" s="27">
        <v>44255</v>
      </c>
      <c r="B32" s="17">
        <f t="shared" ref="B32:B43" si="7">B31-C31</f>
        <v>975000</v>
      </c>
      <c r="C32" s="15"/>
      <c r="D32" s="18">
        <f t="shared" si="4"/>
        <v>28</v>
      </c>
      <c r="E32" s="19">
        <f t="shared" si="6"/>
        <v>149.59</v>
      </c>
      <c r="F32" s="16">
        <f t="shared" si="3"/>
        <v>149.59</v>
      </c>
    </row>
    <row r="33" spans="1:6" ht="15" customHeight="1" x14ac:dyDescent="0.25">
      <c r="A33" s="26">
        <v>44286</v>
      </c>
      <c r="B33" s="17">
        <f>B32-C32</f>
        <v>975000</v>
      </c>
      <c r="C33" s="15"/>
      <c r="D33" s="18">
        <f t="shared" si="4"/>
        <v>31</v>
      </c>
      <c r="E33" s="19">
        <f t="shared" si="6"/>
        <v>165.62</v>
      </c>
      <c r="F33" s="16">
        <f t="shared" si="3"/>
        <v>165.62</v>
      </c>
    </row>
    <row r="34" spans="1:6" ht="15" customHeight="1" x14ac:dyDescent="0.25">
      <c r="A34" s="26">
        <v>44316</v>
      </c>
      <c r="B34" s="17">
        <f t="shared" si="7"/>
        <v>975000</v>
      </c>
      <c r="C34" s="15"/>
      <c r="D34" s="18">
        <f>A34-A33</f>
        <v>30</v>
      </c>
      <c r="E34" s="19">
        <f>ROUND(B34*(D$9+D$11)*D34/365,2)</f>
        <v>160.27000000000001</v>
      </c>
      <c r="F34" s="16">
        <f>IF(E34&lt;&gt;"x",E34+C34,"")</f>
        <v>160.27000000000001</v>
      </c>
    </row>
    <row r="35" spans="1:6" ht="15" customHeight="1" x14ac:dyDescent="0.25">
      <c r="A35" s="26">
        <v>44347</v>
      </c>
      <c r="B35" s="17">
        <f t="shared" si="7"/>
        <v>975000</v>
      </c>
      <c r="C35" s="15"/>
      <c r="D35" s="18">
        <f t="shared" si="4"/>
        <v>31</v>
      </c>
      <c r="E35" s="19">
        <f t="shared" si="6"/>
        <v>165.62</v>
      </c>
      <c r="F35" s="16">
        <f t="shared" si="3"/>
        <v>165.62</v>
      </c>
    </row>
    <row r="36" spans="1:6" ht="15" customHeight="1" x14ac:dyDescent="0.25">
      <c r="A36" s="26">
        <v>44377</v>
      </c>
      <c r="B36" s="17">
        <f t="shared" si="7"/>
        <v>975000</v>
      </c>
      <c r="C36" s="15"/>
      <c r="D36" s="18">
        <f t="shared" si="4"/>
        <v>30</v>
      </c>
      <c r="E36" s="19">
        <f t="shared" si="6"/>
        <v>160.27000000000001</v>
      </c>
      <c r="F36" s="16">
        <f t="shared" si="3"/>
        <v>160.27000000000001</v>
      </c>
    </row>
    <row r="37" spans="1:6" ht="15" customHeight="1" x14ac:dyDescent="0.25">
      <c r="A37" s="26">
        <v>44408</v>
      </c>
      <c r="B37" s="17">
        <f t="shared" si="7"/>
        <v>975000</v>
      </c>
      <c r="C37" s="15"/>
      <c r="D37" s="18">
        <f t="shared" si="4"/>
        <v>31</v>
      </c>
      <c r="E37" s="19">
        <f t="shared" si="6"/>
        <v>165.62</v>
      </c>
      <c r="F37" s="16">
        <f t="shared" si="3"/>
        <v>165.62</v>
      </c>
    </row>
    <row r="38" spans="1:6" ht="15" customHeight="1" x14ac:dyDescent="0.25">
      <c r="A38" s="26">
        <v>44439</v>
      </c>
      <c r="B38" s="17">
        <f t="shared" si="7"/>
        <v>975000</v>
      </c>
      <c r="C38" s="15"/>
      <c r="D38" s="18">
        <f t="shared" si="4"/>
        <v>31</v>
      </c>
      <c r="E38" s="19">
        <f t="shared" si="6"/>
        <v>165.62</v>
      </c>
      <c r="F38" s="16">
        <f t="shared" si="3"/>
        <v>165.62</v>
      </c>
    </row>
    <row r="39" spans="1:6" ht="15" customHeight="1" x14ac:dyDescent="0.25">
      <c r="A39" s="26">
        <v>44469</v>
      </c>
      <c r="B39" s="17">
        <f t="shared" si="7"/>
        <v>975000</v>
      </c>
      <c r="C39" s="15"/>
      <c r="D39" s="18">
        <f t="shared" si="4"/>
        <v>30</v>
      </c>
      <c r="E39" s="19">
        <f t="shared" si="6"/>
        <v>160.27000000000001</v>
      </c>
      <c r="F39" s="16">
        <f t="shared" si="3"/>
        <v>160.27000000000001</v>
      </c>
    </row>
    <row r="40" spans="1:6" ht="15" customHeight="1" x14ac:dyDescent="0.25">
      <c r="A40" s="26">
        <v>44500</v>
      </c>
      <c r="B40" s="17">
        <f t="shared" si="7"/>
        <v>975000</v>
      </c>
      <c r="C40" s="15"/>
      <c r="D40" s="18">
        <f t="shared" si="4"/>
        <v>31</v>
      </c>
      <c r="E40" s="19">
        <f t="shared" si="6"/>
        <v>165.62</v>
      </c>
      <c r="F40" s="16">
        <f t="shared" si="3"/>
        <v>165.62</v>
      </c>
    </row>
    <row r="41" spans="1:6" ht="15" customHeight="1" x14ac:dyDescent="0.25">
      <c r="A41" s="26">
        <v>44530</v>
      </c>
      <c r="B41" s="17">
        <f t="shared" si="7"/>
        <v>975000</v>
      </c>
      <c r="C41" s="15"/>
      <c r="D41" s="18">
        <f t="shared" si="4"/>
        <v>30</v>
      </c>
      <c r="E41" s="19">
        <f t="shared" si="6"/>
        <v>160.27000000000001</v>
      </c>
      <c r="F41" s="16">
        <f t="shared" si="3"/>
        <v>160.27000000000001</v>
      </c>
    </row>
    <row r="42" spans="1:6" ht="15" customHeight="1" x14ac:dyDescent="0.25">
      <c r="A42" s="26">
        <v>44561</v>
      </c>
      <c r="B42" s="17">
        <f t="shared" si="7"/>
        <v>975000</v>
      </c>
      <c r="C42" s="15"/>
      <c r="D42" s="18">
        <f t="shared" si="4"/>
        <v>31</v>
      </c>
      <c r="E42" s="19">
        <f t="shared" si="6"/>
        <v>165.62</v>
      </c>
      <c r="F42" s="16">
        <f t="shared" si="3"/>
        <v>165.62</v>
      </c>
    </row>
    <row r="43" spans="1:6" ht="15" customHeight="1" x14ac:dyDescent="0.25">
      <c r="A43" s="20" t="s">
        <v>16</v>
      </c>
      <c r="B43" s="21">
        <f t="shared" si="7"/>
        <v>975000</v>
      </c>
      <c r="C43" s="21">
        <f>SUM(C31:C42)</f>
        <v>0</v>
      </c>
      <c r="D43" s="22">
        <f>SUM(D31:D42)</f>
        <v>365</v>
      </c>
      <c r="E43" s="23">
        <f>SUM(E31:E42)</f>
        <v>1950.0099999999998</v>
      </c>
      <c r="F43" s="23">
        <f>SUM(F31:F42)</f>
        <v>1950.0099999999998</v>
      </c>
    </row>
    <row r="44" spans="1:6" ht="15" customHeight="1" x14ac:dyDescent="0.25">
      <c r="A44" s="24">
        <v>44592</v>
      </c>
      <c r="B44" s="17">
        <f>B42-C42</f>
        <v>975000</v>
      </c>
      <c r="C44" s="15"/>
      <c r="D44" s="18">
        <f>A44-A42</f>
        <v>31</v>
      </c>
      <c r="E44" s="19">
        <f t="shared" ref="E44:E55" si="8">ROUND(B44*(D$9+D$11)*D44/365,2)</f>
        <v>165.62</v>
      </c>
      <c r="F44" s="16">
        <f t="shared" si="3"/>
        <v>165.62</v>
      </c>
    </row>
    <row r="45" spans="1:6" ht="15" customHeight="1" x14ac:dyDescent="0.25">
      <c r="A45" s="25">
        <v>44620</v>
      </c>
      <c r="B45" s="17">
        <f t="shared" ref="B45:B56" si="9">B44-C44</f>
        <v>975000</v>
      </c>
      <c r="C45" s="15"/>
      <c r="D45" s="18">
        <f t="shared" si="4"/>
        <v>28</v>
      </c>
      <c r="E45" s="19">
        <f t="shared" si="8"/>
        <v>149.59</v>
      </c>
      <c r="F45" s="16">
        <f t="shared" si="3"/>
        <v>149.59</v>
      </c>
    </row>
    <row r="46" spans="1:6" ht="15" customHeight="1" x14ac:dyDescent="0.25">
      <c r="A46" s="24">
        <v>44651</v>
      </c>
      <c r="B46" s="17">
        <f t="shared" si="9"/>
        <v>975000</v>
      </c>
      <c r="C46" s="15"/>
      <c r="D46" s="18">
        <f t="shared" si="4"/>
        <v>31</v>
      </c>
      <c r="E46" s="19">
        <f t="shared" si="8"/>
        <v>165.62</v>
      </c>
      <c r="F46" s="16">
        <f t="shared" si="3"/>
        <v>165.62</v>
      </c>
    </row>
    <row r="47" spans="1:6" ht="15" customHeight="1" x14ac:dyDescent="0.25">
      <c r="A47" s="24">
        <v>44681</v>
      </c>
      <c r="B47" s="17">
        <f t="shared" si="9"/>
        <v>975000</v>
      </c>
      <c r="C47" s="15"/>
      <c r="D47" s="18">
        <f t="shared" si="4"/>
        <v>30</v>
      </c>
      <c r="E47" s="19">
        <f t="shared" si="8"/>
        <v>160.27000000000001</v>
      </c>
      <c r="F47" s="16">
        <f t="shared" si="3"/>
        <v>160.27000000000001</v>
      </c>
    </row>
    <row r="48" spans="1:6" ht="15" customHeight="1" x14ac:dyDescent="0.25">
      <c r="A48" s="24">
        <v>44712</v>
      </c>
      <c r="B48" s="17">
        <f t="shared" si="9"/>
        <v>975000</v>
      </c>
      <c r="C48" s="15"/>
      <c r="D48" s="18">
        <f t="shared" si="4"/>
        <v>31</v>
      </c>
      <c r="E48" s="19">
        <f t="shared" si="8"/>
        <v>165.62</v>
      </c>
      <c r="F48" s="16">
        <f t="shared" si="3"/>
        <v>165.62</v>
      </c>
    </row>
    <row r="49" spans="1:6" ht="15" customHeight="1" x14ac:dyDescent="0.25">
      <c r="A49" s="24">
        <v>44742</v>
      </c>
      <c r="B49" s="17">
        <f t="shared" si="9"/>
        <v>975000</v>
      </c>
      <c r="C49" s="15"/>
      <c r="D49" s="18">
        <f t="shared" si="4"/>
        <v>30</v>
      </c>
      <c r="E49" s="19">
        <f t="shared" si="8"/>
        <v>160.27000000000001</v>
      </c>
      <c r="F49" s="16">
        <f t="shared" si="3"/>
        <v>160.27000000000001</v>
      </c>
    </row>
    <row r="50" spans="1:6" ht="15" customHeight="1" x14ac:dyDescent="0.25">
      <c r="A50" s="24">
        <v>44773</v>
      </c>
      <c r="B50" s="17">
        <f t="shared" si="9"/>
        <v>975000</v>
      </c>
      <c r="C50" s="15"/>
      <c r="D50" s="18">
        <f t="shared" si="4"/>
        <v>31</v>
      </c>
      <c r="E50" s="19">
        <f t="shared" si="8"/>
        <v>165.62</v>
      </c>
      <c r="F50" s="16">
        <f t="shared" si="3"/>
        <v>165.62</v>
      </c>
    </row>
    <row r="51" spans="1:6" ht="15" customHeight="1" x14ac:dyDescent="0.25">
      <c r="A51" s="24">
        <v>44804</v>
      </c>
      <c r="B51" s="17">
        <f t="shared" si="9"/>
        <v>975000</v>
      </c>
      <c r="C51" s="15"/>
      <c r="D51" s="18">
        <f t="shared" si="4"/>
        <v>31</v>
      </c>
      <c r="E51" s="19">
        <f t="shared" si="8"/>
        <v>165.62</v>
      </c>
      <c r="F51" s="16">
        <f t="shared" si="3"/>
        <v>165.62</v>
      </c>
    </row>
    <row r="52" spans="1:6" ht="15" customHeight="1" x14ac:dyDescent="0.25">
      <c r="A52" s="24">
        <v>44834</v>
      </c>
      <c r="B52" s="17">
        <f t="shared" si="9"/>
        <v>975000</v>
      </c>
      <c r="C52" s="15"/>
      <c r="D52" s="18">
        <f t="shared" si="4"/>
        <v>30</v>
      </c>
      <c r="E52" s="19">
        <f t="shared" si="8"/>
        <v>160.27000000000001</v>
      </c>
      <c r="F52" s="16">
        <f t="shared" si="3"/>
        <v>160.27000000000001</v>
      </c>
    </row>
    <row r="53" spans="1:6" ht="15" customHeight="1" x14ac:dyDescent="0.25">
      <c r="A53" s="24">
        <v>44865</v>
      </c>
      <c r="B53" s="17">
        <f t="shared" si="9"/>
        <v>975000</v>
      </c>
      <c r="C53" s="15"/>
      <c r="D53" s="18">
        <f t="shared" si="4"/>
        <v>31</v>
      </c>
      <c r="E53" s="19">
        <f t="shared" si="8"/>
        <v>165.62</v>
      </c>
      <c r="F53" s="16">
        <f t="shared" si="3"/>
        <v>165.62</v>
      </c>
    </row>
    <row r="54" spans="1:6" ht="15" customHeight="1" x14ac:dyDescent="0.25">
      <c r="A54" s="24">
        <v>44895</v>
      </c>
      <c r="B54" s="17">
        <f t="shared" si="9"/>
        <v>975000</v>
      </c>
      <c r="C54" s="15"/>
      <c r="D54" s="18">
        <f t="shared" si="4"/>
        <v>30</v>
      </c>
      <c r="E54" s="19">
        <f t="shared" si="8"/>
        <v>160.27000000000001</v>
      </c>
      <c r="F54" s="16">
        <f t="shared" si="3"/>
        <v>160.27000000000001</v>
      </c>
    </row>
    <row r="55" spans="1:6" ht="15" customHeight="1" x14ac:dyDescent="0.25">
      <c r="A55" s="24">
        <v>44926</v>
      </c>
      <c r="B55" s="17">
        <f t="shared" si="9"/>
        <v>975000</v>
      </c>
      <c r="C55" s="15"/>
      <c r="D55" s="18">
        <f t="shared" si="4"/>
        <v>31</v>
      </c>
      <c r="E55" s="19">
        <f t="shared" si="8"/>
        <v>165.62</v>
      </c>
      <c r="F55" s="16">
        <f t="shared" si="3"/>
        <v>165.62</v>
      </c>
    </row>
    <row r="56" spans="1:6" ht="15" customHeight="1" x14ac:dyDescent="0.25">
      <c r="A56" s="20" t="s">
        <v>17</v>
      </c>
      <c r="B56" s="21">
        <f t="shared" si="9"/>
        <v>975000</v>
      </c>
      <c r="C56" s="28">
        <f>SUM(C44:C55)</f>
        <v>0</v>
      </c>
      <c r="D56" s="22">
        <f>SUM(D44:D55)</f>
        <v>365</v>
      </c>
      <c r="E56" s="23">
        <f>SUM(E44:E55)</f>
        <v>1950.0099999999998</v>
      </c>
      <c r="F56" s="23">
        <f>SUM(F44:F55)</f>
        <v>1950.0099999999998</v>
      </c>
    </row>
    <row r="57" spans="1:6" ht="15" customHeight="1" x14ac:dyDescent="0.25">
      <c r="A57" s="26">
        <v>44957</v>
      </c>
      <c r="B57" s="17">
        <f>B55-C55</f>
        <v>975000</v>
      </c>
      <c r="C57" s="15"/>
      <c r="D57" s="18">
        <f>A57-A55</f>
        <v>31</v>
      </c>
      <c r="E57" s="19">
        <f t="shared" ref="E57:E68" si="10">ROUND(B57*(D$9+D$11)*D57/365,2)</f>
        <v>165.62</v>
      </c>
      <c r="F57" s="16">
        <f t="shared" si="3"/>
        <v>165.62</v>
      </c>
    </row>
    <row r="58" spans="1:6" ht="15" customHeight="1" x14ac:dyDescent="0.25">
      <c r="A58" s="27">
        <v>44985</v>
      </c>
      <c r="B58" s="17">
        <f t="shared" ref="B58:B69" si="11">B57-C57</f>
        <v>975000</v>
      </c>
      <c r="C58" s="15"/>
      <c r="D58" s="18">
        <f t="shared" si="4"/>
        <v>28</v>
      </c>
      <c r="E58" s="19">
        <f t="shared" si="10"/>
        <v>149.59</v>
      </c>
      <c r="F58" s="16">
        <f t="shared" si="3"/>
        <v>149.59</v>
      </c>
    </row>
    <row r="59" spans="1:6" ht="15" customHeight="1" x14ac:dyDescent="0.25">
      <c r="A59" s="26">
        <v>45016</v>
      </c>
      <c r="B59" s="17">
        <f t="shared" si="11"/>
        <v>975000</v>
      </c>
      <c r="C59" s="15"/>
      <c r="D59" s="18">
        <f t="shared" si="4"/>
        <v>31</v>
      </c>
      <c r="E59" s="19">
        <f t="shared" si="10"/>
        <v>165.62</v>
      </c>
      <c r="F59" s="16">
        <f t="shared" si="3"/>
        <v>165.62</v>
      </c>
    </row>
    <row r="60" spans="1:6" ht="15" customHeight="1" x14ac:dyDescent="0.25">
      <c r="A60" s="26">
        <v>45046</v>
      </c>
      <c r="B60" s="17">
        <f t="shared" si="11"/>
        <v>975000</v>
      </c>
      <c r="C60" s="15"/>
      <c r="D60" s="18">
        <f t="shared" si="4"/>
        <v>30</v>
      </c>
      <c r="E60" s="19">
        <f t="shared" si="10"/>
        <v>160.27000000000001</v>
      </c>
      <c r="F60" s="16">
        <f t="shared" si="3"/>
        <v>160.27000000000001</v>
      </c>
    </row>
    <row r="61" spans="1:6" ht="15" customHeight="1" x14ac:dyDescent="0.25">
      <c r="A61" s="26">
        <v>45077</v>
      </c>
      <c r="B61" s="17">
        <f t="shared" si="11"/>
        <v>975000</v>
      </c>
      <c r="C61" s="15"/>
      <c r="D61" s="18">
        <f t="shared" si="4"/>
        <v>31</v>
      </c>
      <c r="E61" s="19">
        <f t="shared" si="10"/>
        <v>165.62</v>
      </c>
      <c r="F61" s="16">
        <f t="shared" si="3"/>
        <v>165.62</v>
      </c>
    </row>
    <row r="62" spans="1:6" ht="15" customHeight="1" x14ac:dyDescent="0.25">
      <c r="A62" s="26">
        <v>45107</v>
      </c>
      <c r="B62" s="17">
        <f t="shared" si="11"/>
        <v>975000</v>
      </c>
      <c r="C62" s="15"/>
      <c r="D62" s="18">
        <f t="shared" si="4"/>
        <v>30</v>
      </c>
      <c r="E62" s="19">
        <f t="shared" si="10"/>
        <v>160.27000000000001</v>
      </c>
      <c r="F62" s="16">
        <f t="shared" si="3"/>
        <v>160.27000000000001</v>
      </c>
    </row>
    <row r="63" spans="1:6" ht="15" customHeight="1" x14ac:dyDescent="0.25">
      <c r="A63" s="26">
        <v>45138</v>
      </c>
      <c r="B63" s="17">
        <f t="shared" si="11"/>
        <v>975000</v>
      </c>
      <c r="C63" s="15"/>
      <c r="D63" s="18">
        <f t="shared" si="4"/>
        <v>31</v>
      </c>
      <c r="E63" s="19">
        <f t="shared" si="10"/>
        <v>165.62</v>
      </c>
      <c r="F63" s="16">
        <f t="shared" si="3"/>
        <v>165.62</v>
      </c>
    </row>
    <row r="64" spans="1:6" ht="15" customHeight="1" x14ac:dyDescent="0.25">
      <c r="A64" s="26">
        <v>45169</v>
      </c>
      <c r="B64" s="17">
        <f t="shared" si="11"/>
        <v>975000</v>
      </c>
      <c r="C64" s="15"/>
      <c r="D64" s="18">
        <f t="shared" si="4"/>
        <v>31</v>
      </c>
      <c r="E64" s="19">
        <f t="shared" si="10"/>
        <v>165.62</v>
      </c>
      <c r="F64" s="16">
        <f t="shared" si="3"/>
        <v>165.62</v>
      </c>
    </row>
    <row r="65" spans="1:6" ht="15" customHeight="1" x14ac:dyDescent="0.25">
      <c r="A65" s="26">
        <v>45199</v>
      </c>
      <c r="B65" s="17">
        <f t="shared" si="11"/>
        <v>975000</v>
      </c>
      <c r="C65" s="15"/>
      <c r="D65" s="18">
        <f t="shared" si="4"/>
        <v>30</v>
      </c>
      <c r="E65" s="19">
        <f t="shared" si="10"/>
        <v>160.27000000000001</v>
      </c>
      <c r="F65" s="16">
        <f t="shared" si="3"/>
        <v>160.27000000000001</v>
      </c>
    </row>
    <row r="66" spans="1:6" ht="15" customHeight="1" x14ac:dyDescent="0.25">
      <c r="A66" s="26">
        <v>45230</v>
      </c>
      <c r="B66" s="17">
        <f t="shared" si="11"/>
        <v>975000</v>
      </c>
      <c r="C66" s="15"/>
      <c r="D66" s="18">
        <f t="shared" si="4"/>
        <v>31</v>
      </c>
      <c r="E66" s="19">
        <f t="shared" si="10"/>
        <v>165.62</v>
      </c>
      <c r="F66" s="16">
        <f t="shared" si="3"/>
        <v>165.62</v>
      </c>
    </row>
    <row r="67" spans="1:6" ht="15" customHeight="1" x14ac:dyDescent="0.25">
      <c r="A67" s="26">
        <v>45260</v>
      </c>
      <c r="B67" s="17">
        <f t="shared" si="11"/>
        <v>975000</v>
      </c>
      <c r="C67" s="15"/>
      <c r="D67" s="18">
        <f t="shared" si="4"/>
        <v>30</v>
      </c>
      <c r="E67" s="19">
        <f t="shared" si="10"/>
        <v>160.27000000000001</v>
      </c>
      <c r="F67" s="16">
        <f t="shared" si="3"/>
        <v>160.27000000000001</v>
      </c>
    </row>
    <row r="68" spans="1:6" ht="15" customHeight="1" x14ac:dyDescent="0.25">
      <c r="A68" s="62">
        <v>45291</v>
      </c>
      <c r="B68" s="17">
        <f t="shared" si="11"/>
        <v>975000</v>
      </c>
      <c r="C68" s="15"/>
      <c r="D68" s="18">
        <f t="shared" si="4"/>
        <v>31</v>
      </c>
      <c r="E68" s="19">
        <f t="shared" si="10"/>
        <v>165.62</v>
      </c>
      <c r="F68" s="16">
        <f t="shared" si="3"/>
        <v>165.62</v>
      </c>
    </row>
    <row r="69" spans="1:6" ht="15" customHeight="1" x14ac:dyDescent="0.25">
      <c r="A69" s="20" t="s">
        <v>18</v>
      </c>
      <c r="B69" s="21">
        <f t="shared" si="11"/>
        <v>975000</v>
      </c>
      <c r="C69" s="28">
        <f>SUM(C57:C68)</f>
        <v>0</v>
      </c>
      <c r="D69" s="22">
        <f>SUM(D57:D68)</f>
        <v>365</v>
      </c>
      <c r="E69" s="23">
        <f>SUM(E57:E68)</f>
        <v>1950.0099999999998</v>
      </c>
      <c r="F69" s="23">
        <f>SUM(F57:F68)</f>
        <v>1950.0099999999998</v>
      </c>
    </row>
    <row r="70" spans="1:6" ht="15" customHeight="1" x14ac:dyDescent="0.25">
      <c r="A70" s="24">
        <v>45322</v>
      </c>
      <c r="B70" s="17">
        <f>B68-C68</f>
        <v>975000</v>
      </c>
      <c r="C70" s="15"/>
      <c r="D70" s="18">
        <f>A70-A68</f>
        <v>31</v>
      </c>
      <c r="E70" s="19">
        <f t="shared" ref="E70:E81" si="12">ROUND(B70*(D$9+D$11)*D70/365,2)</f>
        <v>165.62</v>
      </c>
      <c r="F70" s="16">
        <f t="shared" si="3"/>
        <v>165.62</v>
      </c>
    </row>
    <row r="71" spans="1:6" ht="15" customHeight="1" x14ac:dyDescent="0.25">
      <c r="A71" s="25">
        <v>45351</v>
      </c>
      <c r="B71" s="17">
        <f t="shared" ref="B71:B82" si="13">B70-C70</f>
        <v>975000</v>
      </c>
      <c r="C71" s="15"/>
      <c r="D71" s="18">
        <f t="shared" si="4"/>
        <v>29</v>
      </c>
      <c r="E71" s="19">
        <f t="shared" si="12"/>
        <v>154.93</v>
      </c>
      <c r="F71" s="16">
        <f t="shared" si="3"/>
        <v>154.93</v>
      </c>
    </row>
    <row r="72" spans="1:6" ht="15" customHeight="1" x14ac:dyDescent="0.25">
      <c r="A72" s="24">
        <v>45382</v>
      </c>
      <c r="B72" s="17">
        <f t="shared" si="13"/>
        <v>975000</v>
      </c>
      <c r="C72" s="15"/>
      <c r="D72" s="18">
        <f t="shared" si="4"/>
        <v>31</v>
      </c>
      <c r="E72" s="19">
        <f t="shared" si="12"/>
        <v>165.62</v>
      </c>
      <c r="F72" s="16">
        <f t="shared" si="3"/>
        <v>165.62</v>
      </c>
    </row>
    <row r="73" spans="1:6" ht="15" customHeight="1" x14ac:dyDescent="0.25">
      <c r="A73" s="24">
        <v>45412</v>
      </c>
      <c r="B73" s="17">
        <f t="shared" si="13"/>
        <v>975000</v>
      </c>
      <c r="C73" s="15"/>
      <c r="D73" s="18">
        <f t="shared" si="4"/>
        <v>30</v>
      </c>
      <c r="E73" s="19">
        <f t="shared" si="12"/>
        <v>160.27000000000001</v>
      </c>
      <c r="F73" s="16">
        <f t="shared" si="3"/>
        <v>160.27000000000001</v>
      </c>
    </row>
    <row r="74" spans="1:6" ht="15" customHeight="1" x14ac:dyDescent="0.25">
      <c r="A74" s="24">
        <v>45443</v>
      </c>
      <c r="B74" s="17">
        <f t="shared" si="13"/>
        <v>975000</v>
      </c>
      <c r="C74" s="15"/>
      <c r="D74" s="18">
        <f t="shared" si="4"/>
        <v>31</v>
      </c>
      <c r="E74" s="19">
        <f t="shared" si="12"/>
        <v>165.62</v>
      </c>
      <c r="F74" s="16">
        <f t="shared" si="3"/>
        <v>165.62</v>
      </c>
    </row>
    <row r="75" spans="1:6" ht="15" customHeight="1" x14ac:dyDescent="0.25">
      <c r="A75" s="24">
        <v>45473</v>
      </c>
      <c r="B75" s="17">
        <f t="shared" si="13"/>
        <v>975000</v>
      </c>
      <c r="C75" s="15"/>
      <c r="D75" s="18">
        <f t="shared" si="4"/>
        <v>30</v>
      </c>
      <c r="E75" s="19">
        <f t="shared" si="12"/>
        <v>160.27000000000001</v>
      </c>
      <c r="F75" s="16">
        <f t="shared" si="3"/>
        <v>160.27000000000001</v>
      </c>
    </row>
    <row r="76" spans="1:6" ht="15" customHeight="1" x14ac:dyDescent="0.25">
      <c r="A76" s="24">
        <v>45504</v>
      </c>
      <c r="B76" s="17">
        <f t="shared" si="13"/>
        <v>975000</v>
      </c>
      <c r="C76" s="15"/>
      <c r="D76" s="18">
        <f t="shared" si="4"/>
        <v>31</v>
      </c>
      <c r="E76" s="19">
        <f>ROUND(B76*(D$9+D$11)*D76/365,2)</f>
        <v>165.62</v>
      </c>
      <c r="F76" s="16">
        <f t="shared" si="3"/>
        <v>165.62</v>
      </c>
    </row>
    <row r="77" spans="1:6" ht="15" customHeight="1" x14ac:dyDescent="0.25">
      <c r="A77" s="24">
        <v>45535</v>
      </c>
      <c r="B77" s="17">
        <f t="shared" si="13"/>
        <v>975000</v>
      </c>
      <c r="C77" s="15"/>
      <c r="D77" s="18">
        <f t="shared" si="4"/>
        <v>31</v>
      </c>
      <c r="E77" s="19">
        <f t="shared" si="12"/>
        <v>165.62</v>
      </c>
      <c r="F77" s="16">
        <f t="shared" si="3"/>
        <v>165.62</v>
      </c>
    </row>
    <row r="78" spans="1:6" ht="15" customHeight="1" x14ac:dyDescent="0.25">
      <c r="A78" s="24">
        <v>45565</v>
      </c>
      <c r="B78" s="17">
        <f t="shared" si="13"/>
        <v>975000</v>
      </c>
      <c r="C78" s="15"/>
      <c r="D78" s="18">
        <f t="shared" si="4"/>
        <v>30</v>
      </c>
      <c r="E78" s="19">
        <f t="shared" si="12"/>
        <v>160.27000000000001</v>
      </c>
      <c r="F78" s="16">
        <f t="shared" si="3"/>
        <v>160.27000000000001</v>
      </c>
    </row>
    <row r="79" spans="1:6" ht="15" customHeight="1" x14ac:dyDescent="0.25">
      <c r="A79" s="24">
        <v>45596</v>
      </c>
      <c r="B79" s="17">
        <f t="shared" si="13"/>
        <v>975000</v>
      </c>
      <c r="C79" s="15"/>
      <c r="D79" s="18">
        <f t="shared" si="4"/>
        <v>31</v>
      </c>
      <c r="E79" s="19">
        <f t="shared" si="12"/>
        <v>165.62</v>
      </c>
      <c r="F79" s="16">
        <f t="shared" si="3"/>
        <v>165.62</v>
      </c>
    </row>
    <row r="80" spans="1:6" ht="15" customHeight="1" x14ac:dyDescent="0.25">
      <c r="A80" s="24">
        <v>45626</v>
      </c>
      <c r="B80" s="17">
        <f t="shared" si="13"/>
        <v>975000</v>
      </c>
      <c r="C80" s="15"/>
      <c r="D80" s="18">
        <f t="shared" si="4"/>
        <v>30</v>
      </c>
      <c r="E80" s="19">
        <f t="shared" si="12"/>
        <v>160.27000000000001</v>
      </c>
      <c r="F80" s="16">
        <f t="shared" si="3"/>
        <v>160.27000000000001</v>
      </c>
    </row>
    <row r="81" spans="1:6" ht="15" customHeight="1" x14ac:dyDescent="0.25">
      <c r="A81" s="24">
        <v>45657</v>
      </c>
      <c r="B81" s="17">
        <f t="shared" si="13"/>
        <v>975000</v>
      </c>
      <c r="C81" s="15"/>
      <c r="D81" s="18">
        <f t="shared" si="4"/>
        <v>31</v>
      </c>
      <c r="E81" s="19">
        <f t="shared" si="12"/>
        <v>165.62</v>
      </c>
      <c r="F81" s="16">
        <f t="shared" si="3"/>
        <v>165.62</v>
      </c>
    </row>
    <row r="82" spans="1:6" ht="15" customHeight="1" x14ac:dyDescent="0.25">
      <c r="A82" s="20" t="s">
        <v>19</v>
      </c>
      <c r="B82" s="28">
        <f t="shared" si="13"/>
        <v>975000</v>
      </c>
      <c r="C82" s="28">
        <f>SUM(C70:C81)</f>
        <v>0</v>
      </c>
      <c r="D82" s="22">
        <f>SUM(D70:D81)</f>
        <v>366</v>
      </c>
      <c r="E82" s="23">
        <f>SUM(E70:E81)</f>
        <v>1955.35</v>
      </c>
      <c r="F82" s="23">
        <f>SUM(F70:F81)</f>
        <v>1955.35</v>
      </c>
    </row>
    <row r="83" spans="1:6" ht="15" customHeight="1" x14ac:dyDescent="0.25">
      <c r="A83" s="62">
        <v>45688</v>
      </c>
      <c r="B83" s="17">
        <f>B81-C81</f>
        <v>975000</v>
      </c>
      <c r="C83" s="15"/>
      <c r="D83" s="18">
        <f>A83-A81</f>
        <v>31</v>
      </c>
      <c r="E83" s="19">
        <f t="shared" ref="E83:E94" si="14">ROUND(B83*(D$9+D$11)*D83/365,2)</f>
        <v>165.62</v>
      </c>
      <c r="F83" s="16">
        <f>IF(E83&lt;&gt;"x",E83+C83,"")</f>
        <v>165.62</v>
      </c>
    </row>
    <row r="84" spans="1:6" ht="15" customHeight="1" x14ac:dyDescent="0.25">
      <c r="A84" s="63">
        <v>45716</v>
      </c>
      <c r="B84" s="17">
        <f t="shared" ref="B84:B95" si="15">B83-C83</f>
        <v>975000</v>
      </c>
      <c r="C84" s="15"/>
      <c r="D84" s="18">
        <f t="shared" ref="D84:D94" si="16">A84-A83</f>
        <v>28</v>
      </c>
      <c r="E84" s="19">
        <f t="shared" si="14"/>
        <v>149.59</v>
      </c>
      <c r="F84" s="16">
        <f>IF(E84&lt;&gt;"x",E84+C84,"")</f>
        <v>149.59</v>
      </c>
    </row>
    <row r="85" spans="1:6" ht="15" customHeight="1" x14ac:dyDescent="0.25">
      <c r="A85" s="62">
        <v>45747</v>
      </c>
      <c r="B85" s="17">
        <f t="shared" si="15"/>
        <v>975000</v>
      </c>
      <c r="C85" s="15"/>
      <c r="D85" s="18">
        <f t="shared" si="16"/>
        <v>31</v>
      </c>
      <c r="E85" s="19">
        <f t="shared" si="14"/>
        <v>165.62</v>
      </c>
      <c r="F85" s="16">
        <f t="shared" ref="F85:F94" si="17">IF(E85&lt;&gt;"x",E85+C85,"")</f>
        <v>165.62</v>
      </c>
    </row>
    <row r="86" spans="1:6" ht="15" customHeight="1" x14ac:dyDescent="0.25">
      <c r="A86" s="62">
        <v>45777</v>
      </c>
      <c r="B86" s="17">
        <f t="shared" si="15"/>
        <v>975000</v>
      </c>
      <c r="C86" s="15"/>
      <c r="D86" s="18">
        <f t="shared" si="16"/>
        <v>30</v>
      </c>
      <c r="E86" s="19">
        <f t="shared" si="14"/>
        <v>160.27000000000001</v>
      </c>
      <c r="F86" s="16">
        <f t="shared" si="17"/>
        <v>160.27000000000001</v>
      </c>
    </row>
    <row r="87" spans="1:6" ht="15" customHeight="1" x14ac:dyDescent="0.25">
      <c r="A87" s="62">
        <v>45808</v>
      </c>
      <c r="B87" s="17">
        <f t="shared" si="15"/>
        <v>975000</v>
      </c>
      <c r="C87" s="15"/>
      <c r="D87" s="18">
        <f t="shared" si="16"/>
        <v>31</v>
      </c>
      <c r="E87" s="19">
        <f t="shared" si="14"/>
        <v>165.62</v>
      </c>
      <c r="F87" s="16">
        <f t="shared" si="17"/>
        <v>165.62</v>
      </c>
    </row>
    <row r="88" spans="1:6" ht="15" customHeight="1" x14ac:dyDescent="0.25">
      <c r="A88" s="62">
        <v>45838</v>
      </c>
      <c r="B88" s="17">
        <f t="shared" si="15"/>
        <v>975000</v>
      </c>
      <c r="C88" s="15"/>
      <c r="D88" s="18">
        <f t="shared" si="16"/>
        <v>30</v>
      </c>
      <c r="E88" s="19">
        <f t="shared" si="14"/>
        <v>160.27000000000001</v>
      </c>
      <c r="F88" s="16">
        <f t="shared" si="17"/>
        <v>160.27000000000001</v>
      </c>
    </row>
    <row r="89" spans="1:6" ht="15" customHeight="1" x14ac:dyDescent="0.25">
      <c r="A89" s="62">
        <v>45869</v>
      </c>
      <c r="B89" s="17">
        <f t="shared" si="15"/>
        <v>975000</v>
      </c>
      <c r="C89" s="15"/>
      <c r="D89" s="18">
        <f t="shared" si="16"/>
        <v>31</v>
      </c>
      <c r="E89" s="19">
        <f t="shared" si="14"/>
        <v>165.62</v>
      </c>
      <c r="F89" s="16">
        <f t="shared" si="17"/>
        <v>165.62</v>
      </c>
    </row>
    <row r="90" spans="1:6" ht="15" customHeight="1" x14ac:dyDescent="0.25">
      <c r="A90" s="62">
        <v>45900</v>
      </c>
      <c r="B90" s="17">
        <f t="shared" si="15"/>
        <v>975000</v>
      </c>
      <c r="C90" s="15"/>
      <c r="D90" s="18">
        <f t="shared" si="16"/>
        <v>31</v>
      </c>
      <c r="E90" s="19">
        <f t="shared" si="14"/>
        <v>165.62</v>
      </c>
      <c r="F90" s="16">
        <f t="shared" si="17"/>
        <v>165.62</v>
      </c>
    </row>
    <row r="91" spans="1:6" ht="15" customHeight="1" x14ac:dyDescent="0.25">
      <c r="A91" s="62">
        <v>45930</v>
      </c>
      <c r="B91" s="17">
        <f t="shared" si="15"/>
        <v>975000</v>
      </c>
      <c r="C91" s="15"/>
      <c r="D91" s="18">
        <f t="shared" si="16"/>
        <v>30</v>
      </c>
      <c r="E91" s="19">
        <f t="shared" si="14"/>
        <v>160.27000000000001</v>
      </c>
      <c r="F91" s="16">
        <f t="shared" si="17"/>
        <v>160.27000000000001</v>
      </c>
    </row>
    <row r="92" spans="1:6" ht="15" customHeight="1" x14ac:dyDescent="0.25">
      <c r="A92" s="62">
        <v>45961</v>
      </c>
      <c r="B92" s="17">
        <f t="shared" si="15"/>
        <v>975000</v>
      </c>
      <c r="C92" s="15"/>
      <c r="D92" s="18">
        <f t="shared" si="16"/>
        <v>31</v>
      </c>
      <c r="E92" s="19">
        <f t="shared" si="14"/>
        <v>165.62</v>
      </c>
      <c r="F92" s="16">
        <f t="shared" si="17"/>
        <v>165.62</v>
      </c>
    </row>
    <row r="93" spans="1:6" ht="15" customHeight="1" x14ac:dyDescent="0.25">
      <c r="A93" s="62">
        <v>45991</v>
      </c>
      <c r="B93" s="17">
        <f t="shared" si="15"/>
        <v>975000</v>
      </c>
      <c r="C93" s="15"/>
      <c r="D93" s="18">
        <f t="shared" si="16"/>
        <v>30</v>
      </c>
      <c r="E93" s="19">
        <f t="shared" si="14"/>
        <v>160.27000000000001</v>
      </c>
      <c r="F93" s="16">
        <f t="shared" si="17"/>
        <v>160.27000000000001</v>
      </c>
    </row>
    <row r="94" spans="1:6" ht="15" customHeight="1" x14ac:dyDescent="0.25">
      <c r="A94" s="62">
        <v>46022</v>
      </c>
      <c r="B94" s="17">
        <f t="shared" si="15"/>
        <v>975000</v>
      </c>
      <c r="C94" s="15"/>
      <c r="D94" s="18">
        <f t="shared" si="16"/>
        <v>31</v>
      </c>
      <c r="E94" s="19">
        <f t="shared" si="14"/>
        <v>165.62</v>
      </c>
      <c r="F94" s="16">
        <f t="shared" si="17"/>
        <v>165.62</v>
      </c>
    </row>
    <row r="95" spans="1:6" ht="15" customHeight="1" x14ac:dyDescent="0.25">
      <c r="A95" s="20" t="s">
        <v>20</v>
      </c>
      <c r="B95" s="28">
        <f t="shared" si="15"/>
        <v>975000</v>
      </c>
      <c r="C95" s="28">
        <f>SUM(C83:C94)</f>
        <v>0</v>
      </c>
      <c r="D95" s="22">
        <f>SUM(D83:D94)</f>
        <v>365</v>
      </c>
      <c r="E95" s="23">
        <f>SUM(E83:E94)</f>
        <v>1950.0099999999998</v>
      </c>
      <c r="F95" s="23">
        <f>SUM(F83:F94)</f>
        <v>1950.0099999999998</v>
      </c>
    </row>
    <row r="96" spans="1:6" ht="15" customHeight="1" x14ac:dyDescent="0.25">
      <c r="A96" s="24">
        <v>46053</v>
      </c>
      <c r="B96" s="17">
        <f>B94-C94</f>
        <v>975000</v>
      </c>
      <c r="C96" s="15"/>
      <c r="D96" s="18">
        <f>A96-A94</f>
        <v>31</v>
      </c>
      <c r="E96" s="19">
        <f t="shared" ref="E96:E107" si="18">ROUND(B96*(D$9+D$11)*D96/365,2)</f>
        <v>165.62</v>
      </c>
      <c r="F96" s="16">
        <f>IF(E96&lt;&gt;"x",E96+C96,"")</f>
        <v>165.62</v>
      </c>
    </row>
    <row r="97" spans="1:6" ht="15" customHeight="1" x14ac:dyDescent="0.25">
      <c r="A97" s="25">
        <v>46081</v>
      </c>
      <c r="B97" s="17">
        <f t="shared" ref="B97:B108" si="19">B96-C96</f>
        <v>975000</v>
      </c>
      <c r="C97" s="15"/>
      <c r="D97" s="18">
        <f t="shared" ref="D97:D107" si="20">A97-A96</f>
        <v>28</v>
      </c>
      <c r="E97" s="19">
        <f t="shared" si="18"/>
        <v>149.59</v>
      </c>
      <c r="F97" s="16">
        <f>IF(E97&lt;&gt;"x",E97+C97,"")</f>
        <v>149.59</v>
      </c>
    </row>
    <row r="98" spans="1:6" ht="15" customHeight="1" x14ac:dyDescent="0.25">
      <c r="A98" s="24">
        <v>46112</v>
      </c>
      <c r="B98" s="17">
        <f t="shared" si="19"/>
        <v>975000</v>
      </c>
      <c r="C98" s="15"/>
      <c r="D98" s="18">
        <f t="shared" si="20"/>
        <v>31</v>
      </c>
      <c r="E98" s="19">
        <f t="shared" si="18"/>
        <v>165.62</v>
      </c>
      <c r="F98" s="16">
        <f t="shared" ref="F98:F107" si="21">IF(E98&lt;&gt;"x",E98+C98,"")</f>
        <v>165.62</v>
      </c>
    </row>
    <row r="99" spans="1:6" ht="15" customHeight="1" x14ac:dyDescent="0.25">
      <c r="A99" s="24">
        <v>46142</v>
      </c>
      <c r="B99" s="17">
        <f t="shared" si="19"/>
        <v>975000</v>
      </c>
      <c r="C99" s="15"/>
      <c r="D99" s="18">
        <f t="shared" si="20"/>
        <v>30</v>
      </c>
      <c r="E99" s="19">
        <f t="shared" si="18"/>
        <v>160.27000000000001</v>
      </c>
      <c r="F99" s="16">
        <f t="shared" si="21"/>
        <v>160.27000000000001</v>
      </c>
    </row>
    <row r="100" spans="1:6" ht="15" customHeight="1" x14ac:dyDescent="0.25">
      <c r="A100" s="24">
        <v>46173</v>
      </c>
      <c r="B100" s="17">
        <f t="shared" si="19"/>
        <v>975000</v>
      </c>
      <c r="C100" s="15"/>
      <c r="D100" s="18">
        <f t="shared" si="20"/>
        <v>31</v>
      </c>
      <c r="E100" s="19">
        <f t="shared" si="18"/>
        <v>165.62</v>
      </c>
      <c r="F100" s="16">
        <f t="shared" si="21"/>
        <v>165.62</v>
      </c>
    </row>
    <row r="101" spans="1:6" ht="15" customHeight="1" x14ac:dyDescent="0.25">
      <c r="A101" s="24">
        <v>46203</v>
      </c>
      <c r="B101" s="17">
        <f t="shared" si="19"/>
        <v>975000</v>
      </c>
      <c r="C101" s="15"/>
      <c r="D101" s="18">
        <f t="shared" si="20"/>
        <v>30</v>
      </c>
      <c r="E101" s="19">
        <f t="shared" si="18"/>
        <v>160.27000000000001</v>
      </c>
      <c r="F101" s="16">
        <f t="shared" si="21"/>
        <v>160.27000000000001</v>
      </c>
    </row>
    <row r="102" spans="1:6" ht="15" customHeight="1" x14ac:dyDescent="0.25">
      <c r="A102" s="24">
        <v>46234</v>
      </c>
      <c r="B102" s="17">
        <f t="shared" si="19"/>
        <v>975000</v>
      </c>
      <c r="C102" s="15"/>
      <c r="D102" s="18">
        <f t="shared" si="20"/>
        <v>31</v>
      </c>
      <c r="E102" s="19">
        <f t="shared" si="18"/>
        <v>165.62</v>
      </c>
      <c r="F102" s="16">
        <f t="shared" si="21"/>
        <v>165.62</v>
      </c>
    </row>
    <row r="103" spans="1:6" ht="15" customHeight="1" x14ac:dyDescent="0.25">
      <c r="A103" s="24">
        <v>46265</v>
      </c>
      <c r="B103" s="17">
        <f t="shared" si="19"/>
        <v>975000</v>
      </c>
      <c r="C103" s="15"/>
      <c r="D103" s="18">
        <f t="shared" si="20"/>
        <v>31</v>
      </c>
      <c r="E103" s="19">
        <f t="shared" si="18"/>
        <v>165.62</v>
      </c>
      <c r="F103" s="16">
        <f t="shared" si="21"/>
        <v>165.62</v>
      </c>
    </row>
    <row r="104" spans="1:6" ht="15" customHeight="1" x14ac:dyDescent="0.25">
      <c r="A104" s="24">
        <v>46295</v>
      </c>
      <c r="B104" s="17">
        <f t="shared" si="19"/>
        <v>975000</v>
      </c>
      <c r="C104" s="15"/>
      <c r="D104" s="18">
        <f t="shared" si="20"/>
        <v>30</v>
      </c>
      <c r="E104" s="19">
        <f t="shared" si="18"/>
        <v>160.27000000000001</v>
      </c>
      <c r="F104" s="16">
        <f t="shared" si="21"/>
        <v>160.27000000000001</v>
      </c>
    </row>
    <row r="105" spans="1:6" ht="15" customHeight="1" x14ac:dyDescent="0.25">
      <c r="A105" s="24">
        <v>46326</v>
      </c>
      <c r="B105" s="17">
        <f t="shared" si="19"/>
        <v>975000</v>
      </c>
      <c r="C105" s="15"/>
      <c r="D105" s="18">
        <f t="shared" si="20"/>
        <v>31</v>
      </c>
      <c r="E105" s="19">
        <f t="shared" si="18"/>
        <v>165.62</v>
      </c>
      <c r="F105" s="16">
        <f t="shared" si="21"/>
        <v>165.62</v>
      </c>
    </row>
    <row r="106" spans="1:6" ht="15" customHeight="1" x14ac:dyDescent="0.25">
      <c r="A106" s="24">
        <v>46356</v>
      </c>
      <c r="B106" s="17">
        <f t="shared" si="19"/>
        <v>975000</v>
      </c>
      <c r="C106" s="15"/>
      <c r="D106" s="18">
        <f t="shared" si="20"/>
        <v>30</v>
      </c>
      <c r="E106" s="19">
        <f t="shared" si="18"/>
        <v>160.27000000000001</v>
      </c>
      <c r="F106" s="16">
        <f t="shared" si="21"/>
        <v>160.27000000000001</v>
      </c>
    </row>
    <row r="107" spans="1:6" ht="15" customHeight="1" x14ac:dyDescent="0.25">
      <c r="A107" s="24">
        <v>46387</v>
      </c>
      <c r="B107" s="17">
        <f t="shared" si="19"/>
        <v>975000</v>
      </c>
      <c r="C107" s="15"/>
      <c r="D107" s="18">
        <f t="shared" si="20"/>
        <v>31</v>
      </c>
      <c r="E107" s="19">
        <f t="shared" si="18"/>
        <v>165.62</v>
      </c>
      <c r="F107" s="16">
        <f t="shared" si="21"/>
        <v>165.62</v>
      </c>
    </row>
    <row r="108" spans="1:6" ht="15" customHeight="1" x14ac:dyDescent="0.25">
      <c r="A108" s="20" t="s">
        <v>21</v>
      </c>
      <c r="B108" s="21">
        <f t="shared" si="19"/>
        <v>975000</v>
      </c>
      <c r="C108" s="21">
        <f>SUM(C96:C107)</f>
        <v>0</v>
      </c>
      <c r="D108" s="22">
        <f>SUM(D96:D107)</f>
        <v>365</v>
      </c>
      <c r="E108" s="23">
        <f>SUM(E96:E107)</f>
        <v>1950.0099999999998</v>
      </c>
      <c r="F108" s="23">
        <f>SUM(F96:F107)</f>
        <v>1950.0099999999998</v>
      </c>
    </row>
    <row r="109" spans="1:6" ht="15" customHeight="1" x14ac:dyDescent="0.25">
      <c r="A109" s="62">
        <v>46418</v>
      </c>
      <c r="B109" s="17">
        <f>B107-C107</f>
        <v>975000</v>
      </c>
      <c r="C109" s="15"/>
      <c r="D109" s="18">
        <f>A109-A107</f>
        <v>31</v>
      </c>
      <c r="E109" s="19">
        <f t="shared" ref="E109:E120" si="22">ROUND(B109*(D$9+D$11)*D109/365,2)</f>
        <v>165.62</v>
      </c>
      <c r="F109" s="16">
        <f>IF(E109&lt;&gt;"x",E109+C109,"")</f>
        <v>165.62</v>
      </c>
    </row>
    <row r="110" spans="1:6" ht="15" customHeight="1" x14ac:dyDescent="0.25">
      <c r="A110" s="63">
        <v>46446</v>
      </c>
      <c r="B110" s="17">
        <f t="shared" ref="B110:B121" si="23">B109-C109</f>
        <v>975000</v>
      </c>
      <c r="C110" s="15"/>
      <c r="D110" s="18">
        <f>A110-A109</f>
        <v>28</v>
      </c>
      <c r="E110" s="19">
        <f t="shared" si="22"/>
        <v>149.59</v>
      </c>
      <c r="F110" s="16">
        <f t="shared" ref="F110:F120" si="24">IF(E110&lt;&gt;"x",E110+C110,"")</f>
        <v>149.59</v>
      </c>
    </row>
    <row r="111" spans="1:6" ht="15" customHeight="1" x14ac:dyDescent="0.25">
      <c r="A111" s="62">
        <v>46477</v>
      </c>
      <c r="B111" s="17">
        <f t="shared" si="23"/>
        <v>975000</v>
      </c>
      <c r="C111" s="15"/>
      <c r="D111" s="18">
        <v>31</v>
      </c>
      <c r="E111" s="19">
        <f t="shared" si="22"/>
        <v>165.62</v>
      </c>
      <c r="F111" s="16">
        <f t="shared" si="24"/>
        <v>165.62</v>
      </c>
    </row>
    <row r="112" spans="1:6" ht="15" customHeight="1" x14ac:dyDescent="0.25">
      <c r="A112" s="62">
        <v>46507</v>
      </c>
      <c r="B112" s="17">
        <f t="shared" si="23"/>
        <v>975000</v>
      </c>
      <c r="C112" s="15"/>
      <c r="D112" s="18">
        <f t="shared" ref="D112:D120" si="25">A112-A111</f>
        <v>30</v>
      </c>
      <c r="E112" s="19">
        <f t="shared" si="22"/>
        <v>160.27000000000001</v>
      </c>
      <c r="F112" s="16">
        <f t="shared" si="24"/>
        <v>160.27000000000001</v>
      </c>
    </row>
    <row r="113" spans="1:6" ht="15" customHeight="1" x14ac:dyDescent="0.25">
      <c r="A113" s="62">
        <v>46538</v>
      </c>
      <c r="B113" s="17">
        <f t="shared" si="23"/>
        <v>975000</v>
      </c>
      <c r="C113" s="15"/>
      <c r="D113" s="18">
        <f t="shared" si="25"/>
        <v>31</v>
      </c>
      <c r="E113" s="19">
        <f t="shared" si="22"/>
        <v>165.62</v>
      </c>
      <c r="F113" s="16">
        <f t="shared" si="24"/>
        <v>165.62</v>
      </c>
    </row>
    <row r="114" spans="1:6" ht="15" customHeight="1" x14ac:dyDescent="0.25">
      <c r="A114" s="62">
        <v>46568</v>
      </c>
      <c r="B114" s="17">
        <f t="shared" si="23"/>
        <v>975000</v>
      </c>
      <c r="C114" s="15"/>
      <c r="D114" s="18">
        <f t="shared" si="25"/>
        <v>30</v>
      </c>
      <c r="E114" s="19">
        <f t="shared" si="22"/>
        <v>160.27000000000001</v>
      </c>
      <c r="F114" s="16">
        <f t="shared" si="24"/>
        <v>160.27000000000001</v>
      </c>
    </row>
    <row r="115" spans="1:6" ht="15" customHeight="1" x14ac:dyDescent="0.25">
      <c r="A115" s="62">
        <v>46599</v>
      </c>
      <c r="B115" s="17">
        <f t="shared" si="23"/>
        <v>975000</v>
      </c>
      <c r="C115" s="15"/>
      <c r="D115" s="18">
        <f t="shared" si="25"/>
        <v>31</v>
      </c>
      <c r="E115" s="19">
        <f t="shared" si="22"/>
        <v>165.62</v>
      </c>
      <c r="F115" s="16">
        <f t="shared" si="24"/>
        <v>165.62</v>
      </c>
    </row>
    <row r="116" spans="1:6" ht="15" customHeight="1" x14ac:dyDescent="0.25">
      <c r="A116" s="62">
        <v>46630</v>
      </c>
      <c r="B116" s="17">
        <f t="shared" si="23"/>
        <v>975000</v>
      </c>
      <c r="C116" s="15"/>
      <c r="D116" s="18">
        <f t="shared" si="25"/>
        <v>31</v>
      </c>
      <c r="E116" s="19">
        <f t="shared" si="22"/>
        <v>165.62</v>
      </c>
      <c r="F116" s="16">
        <f t="shared" si="24"/>
        <v>165.62</v>
      </c>
    </row>
    <row r="117" spans="1:6" ht="15" customHeight="1" x14ac:dyDescent="0.25">
      <c r="A117" s="62">
        <v>46660</v>
      </c>
      <c r="B117" s="17">
        <f t="shared" si="23"/>
        <v>975000</v>
      </c>
      <c r="C117" s="15"/>
      <c r="D117" s="18">
        <f t="shared" si="25"/>
        <v>30</v>
      </c>
      <c r="E117" s="19">
        <f t="shared" si="22"/>
        <v>160.27000000000001</v>
      </c>
      <c r="F117" s="16">
        <f t="shared" si="24"/>
        <v>160.27000000000001</v>
      </c>
    </row>
    <row r="118" spans="1:6" ht="15" customHeight="1" x14ac:dyDescent="0.25">
      <c r="A118" s="62">
        <v>46691</v>
      </c>
      <c r="B118" s="17">
        <f t="shared" si="23"/>
        <v>975000</v>
      </c>
      <c r="C118" s="15"/>
      <c r="D118" s="18">
        <f t="shared" si="25"/>
        <v>31</v>
      </c>
      <c r="E118" s="19">
        <f t="shared" si="22"/>
        <v>165.62</v>
      </c>
      <c r="F118" s="16">
        <f t="shared" si="24"/>
        <v>165.62</v>
      </c>
    </row>
    <row r="119" spans="1:6" ht="15" customHeight="1" x14ac:dyDescent="0.25">
      <c r="A119" s="62">
        <v>46721</v>
      </c>
      <c r="B119" s="17">
        <f t="shared" si="23"/>
        <v>975000</v>
      </c>
      <c r="C119" s="15"/>
      <c r="D119" s="18">
        <f t="shared" si="25"/>
        <v>30</v>
      </c>
      <c r="E119" s="19">
        <f t="shared" si="22"/>
        <v>160.27000000000001</v>
      </c>
      <c r="F119" s="16">
        <f t="shared" si="24"/>
        <v>160.27000000000001</v>
      </c>
    </row>
    <row r="120" spans="1:6" ht="15" customHeight="1" x14ac:dyDescent="0.25">
      <c r="A120" s="62">
        <v>46752</v>
      </c>
      <c r="B120" s="17">
        <f t="shared" si="23"/>
        <v>975000</v>
      </c>
      <c r="C120" s="15">
        <v>100000</v>
      </c>
      <c r="D120" s="18">
        <f t="shared" si="25"/>
        <v>31</v>
      </c>
      <c r="E120" s="19">
        <f t="shared" si="22"/>
        <v>165.62</v>
      </c>
      <c r="F120" s="16">
        <f t="shared" si="24"/>
        <v>100165.62</v>
      </c>
    </row>
    <row r="121" spans="1:6" ht="15" customHeight="1" x14ac:dyDescent="0.25">
      <c r="A121" s="20" t="s">
        <v>22</v>
      </c>
      <c r="B121" s="21">
        <f t="shared" si="23"/>
        <v>875000</v>
      </c>
      <c r="C121" s="21">
        <f>SUM(C109:C120)</f>
        <v>100000</v>
      </c>
      <c r="D121" s="22">
        <f>SUM(D109:D120)</f>
        <v>365</v>
      </c>
      <c r="E121" s="23">
        <f>SUM(E109:E120)</f>
        <v>1950.0099999999998</v>
      </c>
      <c r="F121" s="23">
        <f>SUM(F109:F120)</f>
        <v>101950.01</v>
      </c>
    </row>
    <row r="122" spans="1:6" ht="15" customHeight="1" x14ac:dyDescent="0.25">
      <c r="A122" s="24">
        <v>46783</v>
      </c>
      <c r="B122" s="17">
        <f>B120-C120</f>
        <v>875000</v>
      </c>
      <c r="C122" s="15"/>
      <c r="D122" s="18">
        <f>A122-A120</f>
        <v>31</v>
      </c>
      <c r="E122" s="19">
        <f t="shared" ref="E122:E133" si="26">ROUND(B122*(D$9+D$11)*D122/365,2)</f>
        <v>148.63</v>
      </c>
      <c r="F122" s="16">
        <f>IF(E122&lt;&gt;"x",E122+C122,"")</f>
        <v>148.63</v>
      </c>
    </row>
    <row r="123" spans="1:6" ht="15" customHeight="1" x14ac:dyDescent="0.25">
      <c r="A123" s="25">
        <v>46812</v>
      </c>
      <c r="B123" s="17">
        <f t="shared" ref="B123:B134" si="27">B122-C122</f>
        <v>875000</v>
      </c>
      <c r="C123" s="15"/>
      <c r="D123" s="18">
        <f t="shared" ref="D123:D133" si="28">A123-A122</f>
        <v>29</v>
      </c>
      <c r="E123" s="19">
        <f t="shared" si="26"/>
        <v>139.04</v>
      </c>
      <c r="F123" s="16">
        <f>IF(E123&lt;&gt;"x",E123+C123,"")</f>
        <v>139.04</v>
      </c>
    </row>
    <row r="124" spans="1:6" ht="15" customHeight="1" x14ac:dyDescent="0.25">
      <c r="A124" s="24">
        <v>46843</v>
      </c>
      <c r="B124" s="17">
        <f t="shared" si="27"/>
        <v>875000</v>
      </c>
      <c r="C124" s="15"/>
      <c r="D124" s="18">
        <f t="shared" si="28"/>
        <v>31</v>
      </c>
      <c r="E124" s="19">
        <f t="shared" si="26"/>
        <v>148.63</v>
      </c>
      <c r="F124" s="16">
        <f t="shared" ref="F124:F133" si="29">IF(E124&lt;&gt;"x",E124+C124,"")</f>
        <v>148.63</v>
      </c>
    </row>
    <row r="125" spans="1:6" ht="15" customHeight="1" x14ac:dyDescent="0.25">
      <c r="A125" s="24">
        <v>46873</v>
      </c>
      <c r="B125" s="17">
        <f t="shared" si="27"/>
        <v>875000</v>
      </c>
      <c r="C125" s="15"/>
      <c r="D125" s="18">
        <f t="shared" si="28"/>
        <v>30</v>
      </c>
      <c r="E125" s="19">
        <f t="shared" si="26"/>
        <v>143.84</v>
      </c>
      <c r="F125" s="16">
        <f t="shared" si="29"/>
        <v>143.84</v>
      </c>
    </row>
    <row r="126" spans="1:6" ht="15" customHeight="1" x14ac:dyDescent="0.25">
      <c r="A126" s="24">
        <v>46904</v>
      </c>
      <c r="B126" s="17">
        <f t="shared" si="27"/>
        <v>875000</v>
      </c>
      <c r="C126" s="15"/>
      <c r="D126" s="18">
        <f t="shared" si="28"/>
        <v>31</v>
      </c>
      <c r="E126" s="19">
        <f t="shared" si="26"/>
        <v>148.63</v>
      </c>
      <c r="F126" s="16">
        <f t="shared" si="29"/>
        <v>148.63</v>
      </c>
    </row>
    <row r="127" spans="1:6" ht="15" customHeight="1" x14ac:dyDescent="0.25">
      <c r="A127" s="24">
        <v>46934</v>
      </c>
      <c r="B127" s="17">
        <f t="shared" si="27"/>
        <v>875000</v>
      </c>
      <c r="C127" s="15"/>
      <c r="D127" s="18">
        <f t="shared" si="28"/>
        <v>30</v>
      </c>
      <c r="E127" s="19">
        <f t="shared" si="26"/>
        <v>143.84</v>
      </c>
      <c r="F127" s="16">
        <f t="shared" si="29"/>
        <v>143.84</v>
      </c>
    </row>
    <row r="128" spans="1:6" ht="15" customHeight="1" x14ac:dyDescent="0.25">
      <c r="A128" s="24">
        <v>46965</v>
      </c>
      <c r="B128" s="17">
        <f t="shared" si="27"/>
        <v>875000</v>
      </c>
      <c r="C128" s="15"/>
      <c r="D128" s="18">
        <f t="shared" si="28"/>
        <v>31</v>
      </c>
      <c r="E128" s="19">
        <f t="shared" si="26"/>
        <v>148.63</v>
      </c>
      <c r="F128" s="16">
        <f t="shared" si="29"/>
        <v>148.63</v>
      </c>
    </row>
    <row r="129" spans="1:6" ht="15" customHeight="1" x14ac:dyDescent="0.25">
      <c r="A129" s="24">
        <v>46996</v>
      </c>
      <c r="B129" s="17">
        <f t="shared" si="27"/>
        <v>875000</v>
      </c>
      <c r="C129" s="15"/>
      <c r="D129" s="18">
        <f t="shared" si="28"/>
        <v>31</v>
      </c>
      <c r="E129" s="19">
        <f t="shared" si="26"/>
        <v>148.63</v>
      </c>
      <c r="F129" s="16">
        <f t="shared" si="29"/>
        <v>148.63</v>
      </c>
    </row>
    <row r="130" spans="1:6" ht="15" customHeight="1" x14ac:dyDescent="0.25">
      <c r="A130" s="24">
        <v>47026</v>
      </c>
      <c r="B130" s="17">
        <f t="shared" si="27"/>
        <v>875000</v>
      </c>
      <c r="C130" s="15"/>
      <c r="D130" s="18">
        <f t="shared" si="28"/>
        <v>30</v>
      </c>
      <c r="E130" s="19">
        <f t="shared" si="26"/>
        <v>143.84</v>
      </c>
      <c r="F130" s="16">
        <f t="shared" si="29"/>
        <v>143.84</v>
      </c>
    </row>
    <row r="131" spans="1:6" ht="15" customHeight="1" x14ac:dyDescent="0.25">
      <c r="A131" s="24">
        <v>47057</v>
      </c>
      <c r="B131" s="17">
        <f t="shared" si="27"/>
        <v>875000</v>
      </c>
      <c r="C131" s="15"/>
      <c r="D131" s="18">
        <f t="shared" si="28"/>
        <v>31</v>
      </c>
      <c r="E131" s="19">
        <f t="shared" si="26"/>
        <v>148.63</v>
      </c>
      <c r="F131" s="16">
        <f t="shared" si="29"/>
        <v>148.63</v>
      </c>
    </row>
    <row r="132" spans="1:6" ht="15" customHeight="1" x14ac:dyDescent="0.25">
      <c r="A132" s="24">
        <v>47087</v>
      </c>
      <c r="B132" s="17">
        <f t="shared" si="27"/>
        <v>875000</v>
      </c>
      <c r="C132" s="15"/>
      <c r="D132" s="18">
        <f t="shared" si="28"/>
        <v>30</v>
      </c>
      <c r="E132" s="19">
        <f t="shared" si="26"/>
        <v>143.84</v>
      </c>
      <c r="F132" s="16">
        <f t="shared" si="29"/>
        <v>143.84</v>
      </c>
    </row>
    <row r="133" spans="1:6" ht="15" customHeight="1" x14ac:dyDescent="0.25">
      <c r="A133" s="24">
        <v>47118</v>
      </c>
      <c r="B133" s="17">
        <f t="shared" si="27"/>
        <v>875000</v>
      </c>
      <c r="C133" s="15">
        <v>100000</v>
      </c>
      <c r="D133" s="18">
        <f t="shared" si="28"/>
        <v>31</v>
      </c>
      <c r="E133" s="19">
        <f t="shared" si="26"/>
        <v>148.63</v>
      </c>
      <c r="F133" s="16">
        <f t="shared" si="29"/>
        <v>100148.63</v>
      </c>
    </row>
    <row r="134" spans="1:6" ht="15" customHeight="1" x14ac:dyDescent="0.25">
      <c r="A134" s="20" t="s">
        <v>23</v>
      </c>
      <c r="B134" s="21">
        <f t="shared" si="27"/>
        <v>775000</v>
      </c>
      <c r="C134" s="21">
        <f>SUM(C122:C133)</f>
        <v>100000</v>
      </c>
      <c r="D134" s="22">
        <f>SUM(D122:D133)</f>
        <v>366</v>
      </c>
      <c r="E134" s="23">
        <f>SUM(E122:E133)</f>
        <v>1754.8099999999995</v>
      </c>
      <c r="F134" s="23">
        <f>SUM(F122:F133)</f>
        <v>101754.81</v>
      </c>
    </row>
    <row r="135" spans="1:6" ht="15" customHeight="1" x14ac:dyDescent="0.25">
      <c r="A135" s="62">
        <v>47149</v>
      </c>
      <c r="B135" s="17">
        <f>B133-C133</f>
        <v>775000</v>
      </c>
      <c r="C135" s="15"/>
      <c r="D135" s="18">
        <f>A135-A133</f>
        <v>31</v>
      </c>
      <c r="E135" s="19">
        <f t="shared" ref="E135:E146" si="30">ROUND(B135*(D$9+D$11)*D135/365,2)</f>
        <v>131.63999999999999</v>
      </c>
      <c r="F135" s="16">
        <f>IF(E135&lt;&gt;"x",E135+C135,"")</f>
        <v>131.63999999999999</v>
      </c>
    </row>
    <row r="136" spans="1:6" ht="15" customHeight="1" x14ac:dyDescent="0.25">
      <c r="A136" s="63">
        <v>47177</v>
      </c>
      <c r="B136" s="17">
        <f t="shared" ref="B136:B147" si="31">B135-C135</f>
        <v>775000</v>
      </c>
      <c r="C136" s="15"/>
      <c r="D136" s="18">
        <f t="shared" ref="D136:D146" si="32">A136-A135</f>
        <v>28</v>
      </c>
      <c r="E136" s="19">
        <f t="shared" si="30"/>
        <v>118.9</v>
      </c>
      <c r="F136" s="16">
        <f>IF(E136&lt;&gt;"x",E136+C136,"")</f>
        <v>118.9</v>
      </c>
    </row>
    <row r="137" spans="1:6" ht="15" customHeight="1" x14ac:dyDescent="0.25">
      <c r="A137" s="62">
        <v>47208</v>
      </c>
      <c r="B137" s="17">
        <f t="shared" si="31"/>
        <v>775000</v>
      </c>
      <c r="C137" s="15"/>
      <c r="D137" s="18">
        <f t="shared" si="32"/>
        <v>31</v>
      </c>
      <c r="E137" s="19">
        <f t="shared" si="30"/>
        <v>131.63999999999999</v>
      </c>
      <c r="F137" s="16">
        <f t="shared" ref="F137:F146" si="33">IF(E137&lt;&gt;"x",E137+C137,"")</f>
        <v>131.63999999999999</v>
      </c>
    </row>
    <row r="138" spans="1:6" ht="15" customHeight="1" x14ac:dyDescent="0.25">
      <c r="A138" s="62">
        <v>47238</v>
      </c>
      <c r="B138" s="17">
        <f t="shared" si="31"/>
        <v>775000</v>
      </c>
      <c r="C138" s="15"/>
      <c r="D138" s="18">
        <f t="shared" si="32"/>
        <v>30</v>
      </c>
      <c r="E138" s="19">
        <f t="shared" si="30"/>
        <v>127.4</v>
      </c>
      <c r="F138" s="16">
        <f t="shared" si="33"/>
        <v>127.4</v>
      </c>
    </row>
    <row r="139" spans="1:6" ht="15" customHeight="1" x14ac:dyDescent="0.25">
      <c r="A139" s="62">
        <v>47269</v>
      </c>
      <c r="B139" s="17">
        <f t="shared" si="31"/>
        <v>775000</v>
      </c>
      <c r="C139" s="15"/>
      <c r="D139" s="18">
        <f t="shared" si="32"/>
        <v>31</v>
      </c>
      <c r="E139" s="19">
        <f t="shared" si="30"/>
        <v>131.63999999999999</v>
      </c>
      <c r="F139" s="16">
        <f t="shared" si="33"/>
        <v>131.63999999999999</v>
      </c>
    </row>
    <row r="140" spans="1:6" ht="15" customHeight="1" x14ac:dyDescent="0.25">
      <c r="A140" s="62">
        <v>47299</v>
      </c>
      <c r="B140" s="17">
        <f t="shared" si="31"/>
        <v>775000</v>
      </c>
      <c r="C140" s="15"/>
      <c r="D140" s="18">
        <f t="shared" si="32"/>
        <v>30</v>
      </c>
      <c r="E140" s="19">
        <f t="shared" si="30"/>
        <v>127.4</v>
      </c>
      <c r="F140" s="16">
        <f t="shared" si="33"/>
        <v>127.4</v>
      </c>
    </row>
    <row r="141" spans="1:6" ht="15" customHeight="1" x14ac:dyDescent="0.25">
      <c r="A141" s="62">
        <v>47330</v>
      </c>
      <c r="B141" s="17">
        <f t="shared" si="31"/>
        <v>775000</v>
      </c>
      <c r="C141" s="15"/>
      <c r="D141" s="18">
        <f t="shared" si="32"/>
        <v>31</v>
      </c>
      <c r="E141" s="19">
        <f t="shared" si="30"/>
        <v>131.63999999999999</v>
      </c>
      <c r="F141" s="16">
        <f t="shared" si="33"/>
        <v>131.63999999999999</v>
      </c>
    </row>
    <row r="142" spans="1:6" ht="15" customHeight="1" x14ac:dyDescent="0.25">
      <c r="A142" s="62">
        <v>47361</v>
      </c>
      <c r="B142" s="17">
        <f t="shared" si="31"/>
        <v>775000</v>
      </c>
      <c r="C142" s="15"/>
      <c r="D142" s="18">
        <f t="shared" si="32"/>
        <v>31</v>
      </c>
      <c r="E142" s="19">
        <f t="shared" si="30"/>
        <v>131.63999999999999</v>
      </c>
      <c r="F142" s="16">
        <f t="shared" si="33"/>
        <v>131.63999999999999</v>
      </c>
    </row>
    <row r="143" spans="1:6" ht="15" customHeight="1" x14ac:dyDescent="0.25">
      <c r="A143" s="62">
        <v>47391</v>
      </c>
      <c r="B143" s="17">
        <f t="shared" si="31"/>
        <v>775000</v>
      </c>
      <c r="C143" s="15"/>
      <c r="D143" s="18">
        <f t="shared" si="32"/>
        <v>30</v>
      </c>
      <c r="E143" s="19">
        <f t="shared" si="30"/>
        <v>127.4</v>
      </c>
      <c r="F143" s="16">
        <f t="shared" si="33"/>
        <v>127.4</v>
      </c>
    </row>
    <row r="144" spans="1:6" ht="15" customHeight="1" x14ac:dyDescent="0.25">
      <c r="A144" s="62">
        <v>47422</v>
      </c>
      <c r="B144" s="17">
        <f t="shared" si="31"/>
        <v>775000</v>
      </c>
      <c r="C144" s="15"/>
      <c r="D144" s="18">
        <f t="shared" si="32"/>
        <v>31</v>
      </c>
      <c r="E144" s="19">
        <f t="shared" si="30"/>
        <v>131.63999999999999</v>
      </c>
      <c r="F144" s="16">
        <f t="shared" si="33"/>
        <v>131.63999999999999</v>
      </c>
    </row>
    <row r="145" spans="1:6" ht="15" customHeight="1" x14ac:dyDescent="0.25">
      <c r="A145" s="62">
        <v>47452</v>
      </c>
      <c r="B145" s="17">
        <f t="shared" si="31"/>
        <v>775000</v>
      </c>
      <c r="C145" s="15"/>
      <c r="D145" s="18">
        <f t="shared" si="32"/>
        <v>30</v>
      </c>
      <c r="E145" s="19">
        <f t="shared" si="30"/>
        <v>127.4</v>
      </c>
      <c r="F145" s="16">
        <f t="shared" si="33"/>
        <v>127.4</v>
      </c>
    </row>
    <row r="146" spans="1:6" ht="15" customHeight="1" x14ac:dyDescent="0.25">
      <c r="A146" s="62">
        <v>47483</v>
      </c>
      <c r="B146" s="17">
        <f t="shared" si="31"/>
        <v>775000</v>
      </c>
      <c r="C146" s="15">
        <v>100000</v>
      </c>
      <c r="D146" s="18">
        <f t="shared" si="32"/>
        <v>31</v>
      </c>
      <c r="E146" s="19">
        <f t="shared" si="30"/>
        <v>131.63999999999999</v>
      </c>
      <c r="F146" s="16">
        <f t="shared" si="33"/>
        <v>100131.64</v>
      </c>
    </row>
    <row r="147" spans="1:6" ht="15" customHeight="1" x14ac:dyDescent="0.25">
      <c r="A147" s="20" t="s">
        <v>32</v>
      </c>
      <c r="B147" s="21">
        <f t="shared" si="31"/>
        <v>675000</v>
      </c>
      <c r="C147" s="21">
        <f>SUM(C135:C146)</f>
        <v>100000</v>
      </c>
      <c r="D147" s="22">
        <f>SUM(D135:D146)</f>
        <v>365</v>
      </c>
      <c r="E147" s="23">
        <f>SUM(E135:E146)</f>
        <v>1549.98</v>
      </c>
      <c r="F147" s="23">
        <f>SUM(F135:F146)</f>
        <v>101549.98</v>
      </c>
    </row>
    <row r="148" spans="1:6" ht="15" customHeight="1" x14ac:dyDescent="0.25">
      <c r="A148" s="24">
        <v>47514</v>
      </c>
      <c r="B148" s="17">
        <f t="shared" ref="B148" si="34">B146-C146</f>
        <v>675000</v>
      </c>
      <c r="C148" s="15"/>
      <c r="D148" s="18">
        <f t="shared" ref="D148" si="35">A148-A146</f>
        <v>31</v>
      </c>
      <c r="E148" s="19">
        <f t="shared" ref="E148:E159" si="36">ROUND(B148*(D$9+D$11)*D148/365,2)</f>
        <v>114.66</v>
      </c>
      <c r="F148" s="16">
        <f t="shared" ref="F148:F159" si="37">IF(E148&lt;&gt;"x",E148+C148,"")</f>
        <v>114.66</v>
      </c>
    </row>
    <row r="149" spans="1:6" ht="15" customHeight="1" x14ac:dyDescent="0.25">
      <c r="A149" s="25">
        <v>47542</v>
      </c>
      <c r="B149" s="17">
        <f t="shared" ref="B149:B160" si="38">B148-C148</f>
        <v>675000</v>
      </c>
      <c r="C149" s="15"/>
      <c r="D149" s="18">
        <f t="shared" ref="D149:D159" si="39">A149-A148</f>
        <v>28</v>
      </c>
      <c r="E149" s="19">
        <f t="shared" si="36"/>
        <v>103.56</v>
      </c>
      <c r="F149" s="16">
        <f t="shared" si="37"/>
        <v>103.56</v>
      </c>
    </row>
    <row r="150" spans="1:6" ht="15" customHeight="1" x14ac:dyDescent="0.25">
      <c r="A150" s="24">
        <v>47573</v>
      </c>
      <c r="B150" s="17">
        <f t="shared" si="38"/>
        <v>675000</v>
      </c>
      <c r="C150" s="15"/>
      <c r="D150" s="18">
        <f t="shared" si="39"/>
        <v>31</v>
      </c>
      <c r="E150" s="19">
        <f t="shared" si="36"/>
        <v>114.66</v>
      </c>
      <c r="F150" s="16">
        <f t="shared" si="37"/>
        <v>114.66</v>
      </c>
    </row>
    <row r="151" spans="1:6" ht="15" customHeight="1" x14ac:dyDescent="0.25">
      <c r="A151" s="24">
        <v>47603</v>
      </c>
      <c r="B151" s="17">
        <f t="shared" si="38"/>
        <v>675000</v>
      </c>
      <c r="C151" s="15"/>
      <c r="D151" s="18">
        <f t="shared" si="39"/>
        <v>30</v>
      </c>
      <c r="E151" s="19">
        <f t="shared" si="36"/>
        <v>110.96</v>
      </c>
      <c r="F151" s="16">
        <f t="shared" si="37"/>
        <v>110.96</v>
      </c>
    </row>
    <row r="152" spans="1:6" ht="15" customHeight="1" x14ac:dyDescent="0.25">
      <c r="A152" s="24">
        <v>47634</v>
      </c>
      <c r="B152" s="17">
        <f t="shared" si="38"/>
        <v>675000</v>
      </c>
      <c r="C152" s="15"/>
      <c r="D152" s="18">
        <f t="shared" si="39"/>
        <v>31</v>
      </c>
      <c r="E152" s="19">
        <f t="shared" si="36"/>
        <v>114.66</v>
      </c>
      <c r="F152" s="16">
        <f t="shared" si="37"/>
        <v>114.66</v>
      </c>
    </row>
    <row r="153" spans="1:6" ht="15" customHeight="1" x14ac:dyDescent="0.25">
      <c r="A153" s="24">
        <v>47664</v>
      </c>
      <c r="B153" s="17">
        <f t="shared" si="38"/>
        <v>675000</v>
      </c>
      <c r="C153" s="15"/>
      <c r="D153" s="18">
        <f t="shared" si="39"/>
        <v>30</v>
      </c>
      <c r="E153" s="19">
        <f t="shared" si="36"/>
        <v>110.96</v>
      </c>
      <c r="F153" s="16">
        <f t="shared" si="37"/>
        <v>110.96</v>
      </c>
    </row>
    <row r="154" spans="1:6" ht="15" customHeight="1" x14ac:dyDescent="0.25">
      <c r="A154" s="24">
        <v>47695</v>
      </c>
      <c r="B154" s="17">
        <f t="shared" si="38"/>
        <v>675000</v>
      </c>
      <c r="C154" s="15"/>
      <c r="D154" s="18">
        <f t="shared" si="39"/>
        <v>31</v>
      </c>
      <c r="E154" s="19">
        <f t="shared" si="36"/>
        <v>114.66</v>
      </c>
      <c r="F154" s="16">
        <f t="shared" si="37"/>
        <v>114.66</v>
      </c>
    </row>
    <row r="155" spans="1:6" ht="15" customHeight="1" x14ac:dyDescent="0.25">
      <c r="A155" s="24">
        <v>47726</v>
      </c>
      <c r="B155" s="17">
        <f t="shared" si="38"/>
        <v>675000</v>
      </c>
      <c r="C155" s="15"/>
      <c r="D155" s="18">
        <f t="shared" si="39"/>
        <v>31</v>
      </c>
      <c r="E155" s="19">
        <f t="shared" si="36"/>
        <v>114.66</v>
      </c>
      <c r="F155" s="16">
        <f t="shared" si="37"/>
        <v>114.66</v>
      </c>
    </row>
    <row r="156" spans="1:6" ht="15" customHeight="1" x14ac:dyDescent="0.25">
      <c r="A156" s="24">
        <v>47756</v>
      </c>
      <c r="B156" s="17">
        <f t="shared" si="38"/>
        <v>675000</v>
      </c>
      <c r="C156" s="15"/>
      <c r="D156" s="18">
        <f t="shared" si="39"/>
        <v>30</v>
      </c>
      <c r="E156" s="19">
        <f t="shared" si="36"/>
        <v>110.96</v>
      </c>
      <c r="F156" s="16">
        <f t="shared" si="37"/>
        <v>110.96</v>
      </c>
    </row>
    <row r="157" spans="1:6" ht="15" customHeight="1" x14ac:dyDescent="0.25">
      <c r="A157" s="24">
        <v>47787</v>
      </c>
      <c r="B157" s="17">
        <f t="shared" si="38"/>
        <v>675000</v>
      </c>
      <c r="C157" s="15"/>
      <c r="D157" s="18">
        <f t="shared" si="39"/>
        <v>31</v>
      </c>
      <c r="E157" s="19">
        <f t="shared" si="36"/>
        <v>114.66</v>
      </c>
      <c r="F157" s="16">
        <f t="shared" si="37"/>
        <v>114.66</v>
      </c>
    </row>
    <row r="158" spans="1:6" ht="15" customHeight="1" x14ac:dyDescent="0.25">
      <c r="A158" s="24">
        <v>47817</v>
      </c>
      <c r="B158" s="17">
        <f t="shared" si="38"/>
        <v>675000</v>
      </c>
      <c r="C158" s="15"/>
      <c r="D158" s="18">
        <f t="shared" si="39"/>
        <v>30</v>
      </c>
      <c r="E158" s="19">
        <f t="shared" si="36"/>
        <v>110.96</v>
      </c>
      <c r="F158" s="16">
        <f t="shared" si="37"/>
        <v>110.96</v>
      </c>
    </row>
    <row r="159" spans="1:6" ht="15" customHeight="1" x14ac:dyDescent="0.25">
      <c r="A159" s="24">
        <v>47848</v>
      </c>
      <c r="B159" s="17">
        <f t="shared" si="38"/>
        <v>675000</v>
      </c>
      <c r="C159" s="15">
        <v>100000</v>
      </c>
      <c r="D159" s="18">
        <f t="shared" si="39"/>
        <v>31</v>
      </c>
      <c r="E159" s="19">
        <f t="shared" si="36"/>
        <v>114.66</v>
      </c>
      <c r="F159" s="16">
        <f t="shared" si="37"/>
        <v>100114.66</v>
      </c>
    </row>
    <row r="160" spans="1:6" ht="15" customHeight="1" x14ac:dyDescent="0.25">
      <c r="A160" s="20" t="s">
        <v>33</v>
      </c>
      <c r="B160" s="21">
        <f t="shared" si="38"/>
        <v>575000</v>
      </c>
      <c r="C160" s="21">
        <f t="shared" ref="C160:F160" si="40">SUM(C148:C159)</f>
        <v>100000</v>
      </c>
      <c r="D160" s="22">
        <f t="shared" si="40"/>
        <v>365</v>
      </c>
      <c r="E160" s="23">
        <f t="shared" si="40"/>
        <v>1350.0200000000002</v>
      </c>
      <c r="F160" s="23">
        <f t="shared" si="40"/>
        <v>101350.02</v>
      </c>
    </row>
    <row r="161" spans="1:6" ht="15" customHeight="1" x14ac:dyDescent="0.25">
      <c r="A161" s="62">
        <v>47879</v>
      </c>
      <c r="B161" s="17">
        <f t="shared" ref="B161" si="41">B159-C159</f>
        <v>575000</v>
      </c>
      <c r="C161" s="15"/>
      <c r="D161" s="18">
        <f t="shared" ref="D161" si="42">A161-A159</f>
        <v>31</v>
      </c>
      <c r="E161" s="19">
        <f t="shared" ref="E161:E172" si="43">ROUND(B161*(D$9+D$11)*D161/365,2)</f>
        <v>97.67</v>
      </c>
      <c r="F161" s="16">
        <f t="shared" ref="F161:F172" si="44">IF(E161&lt;&gt;"x",E161+C161,"")</f>
        <v>97.67</v>
      </c>
    </row>
    <row r="162" spans="1:6" ht="15" customHeight="1" x14ac:dyDescent="0.25">
      <c r="A162" s="63">
        <v>47907</v>
      </c>
      <c r="B162" s="17">
        <f t="shared" ref="B162:B173" si="45">B161-C161</f>
        <v>575000</v>
      </c>
      <c r="C162" s="15"/>
      <c r="D162" s="18">
        <f t="shared" ref="D162:D172" si="46">A162-A161</f>
        <v>28</v>
      </c>
      <c r="E162" s="19">
        <f t="shared" si="43"/>
        <v>88.22</v>
      </c>
      <c r="F162" s="16">
        <f t="shared" si="44"/>
        <v>88.22</v>
      </c>
    </row>
    <row r="163" spans="1:6" ht="15" customHeight="1" x14ac:dyDescent="0.25">
      <c r="A163" s="62">
        <v>47938</v>
      </c>
      <c r="B163" s="17">
        <f t="shared" si="45"/>
        <v>575000</v>
      </c>
      <c r="C163" s="15"/>
      <c r="D163" s="18">
        <f t="shared" si="46"/>
        <v>31</v>
      </c>
      <c r="E163" s="19">
        <f t="shared" si="43"/>
        <v>97.67</v>
      </c>
      <c r="F163" s="16">
        <f t="shared" si="44"/>
        <v>97.67</v>
      </c>
    </row>
    <row r="164" spans="1:6" ht="15" customHeight="1" x14ac:dyDescent="0.25">
      <c r="A164" s="62">
        <v>47968</v>
      </c>
      <c r="B164" s="17">
        <f t="shared" si="45"/>
        <v>575000</v>
      </c>
      <c r="C164" s="15"/>
      <c r="D164" s="18">
        <f t="shared" si="46"/>
        <v>30</v>
      </c>
      <c r="E164" s="19">
        <f t="shared" si="43"/>
        <v>94.52</v>
      </c>
      <c r="F164" s="16">
        <f t="shared" si="44"/>
        <v>94.52</v>
      </c>
    </row>
    <row r="165" spans="1:6" ht="15" customHeight="1" x14ac:dyDescent="0.25">
      <c r="A165" s="62">
        <v>47999</v>
      </c>
      <c r="B165" s="17">
        <f t="shared" si="45"/>
        <v>575000</v>
      </c>
      <c r="C165" s="15"/>
      <c r="D165" s="18">
        <f t="shared" si="46"/>
        <v>31</v>
      </c>
      <c r="E165" s="19">
        <f t="shared" si="43"/>
        <v>97.67</v>
      </c>
      <c r="F165" s="16">
        <f t="shared" si="44"/>
        <v>97.67</v>
      </c>
    </row>
    <row r="166" spans="1:6" ht="15" customHeight="1" x14ac:dyDescent="0.25">
      <c r="A166" s="62">
        <v>48029</v>
      </c>
      <c r="B166" s="17">
        <f t="shared" si="45"/>
        <v>575000</v>
      </c>
      <c r="C166" s="15"/>
      <c r="D166" s="18">
        <f t="shared" si="46"/>
        <v>30</v>
      </c>
      <c r="E166" s="19">
        <f t="shared" si="43"/>
        <v>94.52</v>
      </c>
      <c r="F166" s="16">
        <f t="shared" si="44"/>
        <v>94.52</v>
      </c>
    </row>
    <row r="167" spans="1:6" ht="15" customHeight="1" x14ac:dyDescent="0.25">
      <c r="A167" s="62">
        <v>48060</v>
      </c>
      <c r="B167" s="17">
        <f t="shared" si="45"/>
        <v>575000</v>
      </c>
      <c r="C167" s="15"/>
      <c r="D167" s="18">
        <f t="shared" si="46"/>
        <v>31</v>
      </c>
      <c r="E167" s="19">
        <f t="shared" si="43"/>
        <v>97.67</v>
      </c>
      <c r="F167" s="16">
        <f t="shared" si="44"/>
        <v>97.67</v>
      </c>
    </row>
    <row r="168" spans="1:6" ht="15" customHeight="1" x14ac:dyDescent="0.25">
      <c r="A168" s="62">
        <v>48091</v>
      </c>
      <c r="B168" s="17">
        <f t="shared" si="45"/>
        <v>575000</v>
      </c>
      <c r="C168" s="15"/>
      <c r="D168" s="18">
        <f t="shared" si="46"/>
        <v>31</v>
      </c>
      <c r="E168" s="19">
        <f t="shared" si="43"/>
        <v>97.67</v>
      </c>
      <c r="F168" s="16">
        <f t="shared" si="44"/>
        <v>97.67</v>
      </c>
    </row>
    <row r="169" spans="1:6" ht="15" customHeight="1" x14ac:dyDescent="0.25">
      <c r="A169" s="62">
        <v>48121</v>
      </c>
      <c r="B169" s="17">
        <f t="shared" si="45"/>
        <v>575000</v>
      </c>
      <c r="C169" s="15"/>
      <c r="D169" s="18">
        <f t="shared" si="46"/>
        <v>30</v>
      </c>
      <c r="E169" s="19">
        <f t="shared" si="43"/>
        <v>94.52</v>
      </c>
      <c r="F169" s="16">
        <f t="shared" si="44"/>
        <v>94.52</v>
      </c>
    </row>
    <row r="170" spans="1:6" ht="15" customHeight="1" x14ac:dyDescent="0.25">
      <c r="A170" s="62">
        <v>48152</v>
      </c>
      <c r="B170" s="17">
        <f t="shared" si="45"/>
        <v>575000</v>
      </c>
      <c r="C170" s="15"/>
      <c r="D170" s="18">
        <f t="shared" si="46"/>
        <v>31</v>
      </c>
      <c r="E170" s="19">
        <f t="shared" si="43"/>
        <v>97.67</v>
      </c>
      <c r="F170" s="16">
        <f t="shared" si="44"/>
        <v>97.67</v>
      </c>
    </row>
    <row r="171" spans="1:6" ht="15" customHeight="1" x14ac:dyDescent="0.25">
      <c r="A171" s="62">
        <v>48182</v>
      </c>
      <c r="B171" s="17">
        <f t="shared" si="45"/>
        <v>575000</v>
      </c>
      <c r="C171" s="15"/>
      <c r="D171" s="18">
        <f t="shared" si="46"/>
        <v>30</v>
      </c>
      <c r="E171" s="19">
        <f t="shared" si="43"/>
        <v>94.52</v>
      </c>
      <c r="F171" s="16">
        <f t="shared" si="44"/>
        <v>94.52</v>
      </c>
    </row>
    <row r="172" spans="1:6" ht="15" customHeight="1" x14ac:dyDescent="0.25">
      <c r="A172" s="62">
        <v>48213</v>
      </c>
      <c r="B172" s="17">
        <f t="shared" si="45"/>
        <v>575000</v>
      </c>
      <c r="C172" s="15">
        <v>100000</v>
      </c>
      <c r="D172" s="18">
        <f t="shared" si="46"/>
        <v>31</v>
      </c>
      <c r="E172" s="19">
        <f t="shared" si="43"/>
        <v>97.67</v>
      </c>
      <c r="F172" s="16">
        <f t="shared" si="44"/>
        <v>100097.67</v>
      </c>
    </row>
    <row r="173" spans="1:6" ht="15" customHeight="1" x14ac:dyDescent="0.25">
      <c r="A173" s="20" t="s">
        <v>34</v>
      </c>
      <c r="B173" s="21">
        <f t="shared" si="45"/>
        <v>475000</v>
      </c>
      <c r="C173" s="21">
        <f t="shared" ref="C173:F173" si="47">SUM(C161:C172)</f>
        <v>100000</v>
      </c>
      <c r="D173" s="22">
        <f t="shared" si="47"/>
        <v>365</v>
      </c>
      <c r="E173" s="23">
        <f t="shared" si="47"/>
        <v>1149.99</v>
      </c>
      <c r="F173" s="23">
        <f t="shared" si="47"/>
        <v>101149.99</v>
      </c>
    </row>
    <row r="174" spans="1:6" ht="15" customHeight="1" x14ac:dyDescent="0.25">
      <c r="A174" s="24">
        <v>48244</v>
      </c>
      <c r="B174" s="17">
        <f t="shared" ref="B174" si="48">B172-C172</f>
        <v>475000</v>
      </c>
      <c r="C174" s="15"/>
      <c r="D174" s="18">
        <f t="shared" ref="D174" si="49">A174-A172</f>
        <v>31</v>
      </c>
      <c r="E174" s="19">
        <f t="shared" ref="E174:E184" si="50">ROUND(B174*(D$9+D$11)*D174/365,2)</f>
        <v>80.680000000000007</v>
      </c>
      <c r="F174" s="16">
        <f t="shared" ref="F174:F185" si="51">IF(E174&lt;&gt;"x",E174+C174,"")</f>
        <v>80.680000000000007</v>
      </c>
    </row>
    <row r="175" spans="1:6" ht="15" customHeight="1" x14ac:dyDescent="0.25">
      <c r="A175" s="25">
        <v>48273</v>
      </c>
      <c r="B175" s="17">
        <f t="shared" ref="B175:B186" si="52">B174-C174</f>
        <v>475000</v>
      </c>
      <c r="C175" s="15"/>
      <c r="D175" s="18">
        <f t="shared" ref="D175:D185" si="53">A175-A174</f>
        <v>29</v>
      </c>
      <c r="E175" s="19">
        <f t="shared" si="50"/>
        <v>75.48</v>
      </c>
      <c r="F175" s="16">
        <f t="shared" si="51"/>
        <v>75.48</v>
      </c>
    </row>
    <row r="176" spans="1:6" ht="15" customHeight="1" x14ac:dyDescent="0.25">
      <c r="A176" s="24">
        <v>48304</v>
      </c>
      <c r="B176" s="17">
        <f t="shared" si="52"/>
        <v>475000</v>
      </c>
      <c r="C176" s="15"/>
      <c r="D176" s="18">
        <f t="shared" si="53"/>
        <v>31</v>
      </c>
      <c r="E176" s="19">
        <f t="shared" si="50"/>
        <v>80.680000000000007</v>
      </c>
      <c r="F176" s="16">
        <f t="shared" si="51"/>
        <v>80.680000000000007</v>
      </c>
    </row>
    <row r="177" spans="1:6" ht="15" customHeight="1" x14ac:dyDescent="0.25">
      <c r="A177" s="24">
        <v>48334</v>
      </c>
      <c r="B177" s="17">
        <f t="shared" si="52"/>
        <v>475000</v>
      </c>
      <c r="C177" s="15"/>
      <c r="D177" s="18">
        <f t="shared" si="53"/>
        <v>30</v>
      </c>
      <c r="E177" s="19">
        <f t="shared" si="50"/>
        <v>78.08</v>
      </c>
      <c r="F177" s="16">
        <f t="shared" si="51"/>
        <v>78.08</v>
      </c>
    </row>
    <row r="178" spans="1:6" ht="15" customHeight="1" x14ac:dyDescent="0.25">
      <c r="A178" s="24">
        <v>48365</v>
      </c>
      <c r="B178" s="17">
        <f t="shared" si="52"/>
        <v>475000</v>
      </c>
      <c r="C178" s="15"/>
      <c r="D178" s="18">
        <f t="shared" si="53"/>
        <v>31</v>
      </c>
      <c r="E178" s="19">
        <f t="shared" si="50"/>
        <v>80.680000000000007</v>
      </c>
      <c r="F178" s="16">
        <f t="shared" si="51"/>
        <v>80.680000000000007</v>
      </c>
    </row>
    <row r="179" spans="1:6" ht="15" customHeight="1" x14ac:dyDescent="0.25">
      <c r="A179" s="24">
        <v>48395</v>
      </c>
      <c r="B179" s="17">
        <f t="shared" si="52"/>
        <v>475000</v>
      </c>
      <c r="C179" s="15"/>
      <c r="D179" s="18">
        <f t="shared" si="53"/>
        <v>30</v>
      </c>
      <c r="E179" s="19">
        <f t="shared" si="50"/>
        <v>78.08</v>
      </c>
      <c r="F179" s="16">
        <f t="shared" si="51"/>
        <v>78.08</v>
      </c>
    </row>
    <row r="180" spans="1:6" ht="15" customHeight="1" x14ac:dyDescent="0.25">
      <c r="A180" s="24">
        <v>48426</v>
      </c>
      <c r="B180" s="17">
        <f t="shared" si="52"/>
        <v>475000</v>
      </c>
      <c r="C180" s="15"/>
      <c r="D180" s="18">
        <f t="shared" si="53"/>
        <v>31</v>
      </c>
      <c r="E180" s="19">
        <f t="shared" si="50"/>
        <v>80.680000000000007</v>
      </c>
      <c r="F180" s="16">
        <f t="shared" si="51"/>
        <v>80.680000000000007</v>
      </c>
    </row>
    <row r="181" spans="1:6" ht="15" customHeight="1" x14ac:dyDescent="0.25">
      <c r="A181" s="24">
        <v>48457</v>
      </c>
      <c r="B181" s="17">
        <f t="shared" si="52"/>
        <v>475000</v>
      </c>
      <c r="C181" s="15"/>
      <c r="D181" s="18">
        <f t="shared" si="53"/>
        <v>31</v>
      </c>
      <c r="E181" s="19">
        <f t="shared" si="50"/>
        <v>80.680000000000007</v>
      </c>
      <c r="F181" s="16">
        <f t="shared" si="51"/>
        <v>80.680000000000007</v>
      </c>
    </row>
    <row r="182" spans="1:6" ht="15" customHeight="1" x14ac:dyDescent="0.25">
      <c r="A182" s="24">
        <v>48487</v>
      </c>
      <c r="B182" s="17">
        <f t="shared" si="52"/>
        <v>475000</v>
      </c>
      <c r="C182" s="15"/>
      <c r="D182" s="18">
        <f t="shared" si="53"/>
        <v>30</v>
      </c>
      <c r="E182" s="19">
        <f t="shared" si="50"/>
        <v>78.08</v>
      </c>
      <c r="F182" s="16">
        <f t="shared" si="51"/>
        <v>78.08</v>
      </c>
    </row>
    <row r="183" spans="1:6" ht="15" customHeight="1" x14ac:dyDescent="0.25">
      <c r="A183" s="24">
        <v>48518</v>
      </c>
      <c r="B183" s="17">
        <f t="shared" si="52"/>
        <v>475000</v>
      </c>
      <c r="C183" s="15"/>
      <c r="D183" s="18">
        <f t="shared" si="53"/>
        <v>31</v>
      </c>
      <c r="E183" s="19">
        <f t="shared" si="50"/>
        <v>80.680000000000007</v>
      </c>
      <c r="F183" s="16">
        <f t="shared" si="51"/>
        <v>80.680000000000007</v>
      </c>
    </row>
    <row r="184" spans="1:6" ht="15" customHeight="1" x14ac:dyDescent="0.25">
      <c r="A184" s="24">
        <v>48548</v>
      </c>
      <c r="B184" s="17">
        <f t="shared" si="52"/>
        <v>475000</v>
      </c>
      <c r="C184" s="15"/>
      <c r="D184" s="18">
        <f t="shared" si="53"/>
        <v>30</v>
      </c>
      <c r="E184" s="19">
        <f t="shared" si="50"/>
        <v>78.08</v>
      </c>
      <c r="F184" s="16">
        <f t="shared" si="51"/>
        <v>78.08</v>
      </c>
    </row>
    <row r="185" spans="1:6" ht="15" customHeight="1" x14ac:dyDescent="0.25">
      <c r="A185" s="24">
        <v>48579</v>
      </c>
      <c r="B185" s="17">
        <f t="shared" si="52"/>
        <v>475000</v>
      </c>
      <c r="C185" s="15">
        <v>100000</v>
      </c>
      <c r="D185" s="18">
        <f t="shared" si="53"/>
        <v>31</v>
      </c>
      <c r="E185" s="19">
        <f>ROUND(B185*(D$9+D$11)*D185/365,2)</f>
        <v>80.680000000000007</v>
      </c>
      <c r="F185" s="16">
        <f t="shared" si="51"/>
        <v>100080.68</v>
      </c>
    </row>
    <row r="186" spans="1:6" ht="15" customHeight="1" x14ac:dyDescent="0.25">
      <c r="A186" s="20" t="s">
        <v>35</v>
      </c>
      <c r="B186" s="21">
        <f t="shared" si="52"/>
        <v>375000</v>
      </c>
      <c r="C186" s="21">
        <f t="shared" ref="C186:F186" si="54">SUM(C174:C185)</f>
        <v>100000</v>
      </c>
      <c r="D186" s="22">
        <f t="shared" si="54"/>
        <v>366</v>
      </c>
      <c r="E186" s="23">
        <f t="shared" si="54"/>
        <v>952.56</v>
      </c>
      <c r="F186" s="23">
        <f t="shared" si="54"/>
        <v>100952.56</v>
      </c>
    </row>
    <row r="187" spans="1:6" ht="15" customHeight="1" x14ac:dyDescent="0.25">
      <c r="A187" s="62">
        <v>48610</v>
      </c>
      <c r="B187" s="17">
        <f>B185-C185</f>
        <v>375000</v>
      </c>
      <c r="C187" s="15"/>
      <c r="D187" s="18">
        <f>A187-A185</f>
        <v>31</v>
      </c>
      <c r="E187" s="19">
        <f t="shared" ref="E187:E198" si="55">ROUND(B187*(D$9+D$11)*D187/365,2)</f>
        <v>63.7</v>
      </c>
      <c r="F187" s="16">
        <f t="shared" ref="F187:F198" si="56">IF(E187&lt;&gt;"x",E187+C187,"")</f>
        <v>63.7</v>
      </c>
    </row>
    <row r="188" spans="1:6" ht="15" customHeight="1" x14ac:dyDescent="0.25">
      <c r="A188" s="63">
        <v>48638</v>
      </c>
      <c r="B188" s="17">
        <f t="shared" ref="B188:B198" si="57">B187-C187</f>
        <v>375000</v>
      </c>
      <c r="C188" s="15"/>
      <c r="D188" s="18">
        <f t="shared" ref="D188:D198" si="58">A188-A187</f>
        <v>28</v>
      </c>
      <c r="E188" s="19">
        <f t="shared" si="55"/>
        <v>57.53</v>
      </c>
      <c r="F188" s="16">
        <f t="shared" si="56"/>
        <v>57.53</v>
      </c>
    </row>
    <row r="189" spans="1:6" ht="15" customHeight="1" x14ac:dyDescent="0.25">
      <c r="A189" s="62">
        <v>48669</v>
      </c>
      <c r="B189" s="17">
        <f t="shared" si="57"/>
        <v>375000</v>
      </c>
      <c r="C189" s="15"/>
      <c r="D189" s="18">
        <f t="shared" si="58"/>
        <v>31</v>
      </c>
      <c r="E189" s="19">
        <f t="shared" si="55"/>
        <v>63.7</v>
      </c>
      <c r="F189" s="16">
        <f t="shared" si="56"/>
        <v>63.7</v>
      </c>
    </row>
    <row r="190" spans="1:6" ht="15" customHeight="1" x14ac:dyDescent="0.25">
      <c r="A190" s="62">
        <v>48699</v>
      </c>
      <c r="B190" s="17">
        <f t="shared" si="57"/>
        <v>375000</v>
      </c>
      <c r="C190" s="15"/>
      <c r="D190" s="18">
        <f t="shared" si="58"/>
        <v>30</v>
      </c>
      <c r="E190" s="19">
        <f t="shared" si="55"/>
        <v>61.64</v>
      </c>
      <c r="F190" s="16">
        <f t="shared" si="56"/>
        <v>61.64</v>
      </c>
    </row>
    <row r="191" spans="1:6" ht="15" customHeight="1" x14ac:dyDescent="0.25">
      <c r="A191" s="62">
        <v>48730</v>
      </c>
      <c r="B191" s="17">
        <f t="shared" si="57"/>
        <v>375000</v>
      </c>
      <c r="C191" s="15"/>
      <c r="D191" s="18">
        <f t="shared" si="58"/>
        <v>31</v>
      </c>
      <c r="E191" s="19">
        <f t="shared" si="55"/>
        <v>63.7</v>
      </c>
      <c r="F191" s="16">
        <f t="shared" si="56"/>
        <v>63.7</v>
      </c>
    </row>
    <row r="192" spans="1:6" ht="15" customHeight="1" x14ac:dyDescent="0.25">
      <c r="A192" s="62">
        <v>48760</v>
      </c>
      <c r="B192" s="17">
        <f t="shared" si="57"/>
        <v>375000</v>
      </c>
      <c r="C192" s="15"/>
      <c r="D192" s="18">
        <f t="shared" si="58"/>
        <v>30</v>
      </c>
      <c r="E192" s="19">
        <f t="shared" si="55"/>
        <v>61.64</v>
      </c>
      <c r="F192" s="16">
        <f t="shared" si="56"/>
        <v>61.64</v>
      </c>
    </row>
    <row r="193" spans="1:6" ht="15" customHeight="1" x14ac:dyDescent="0.25">
      <c r="A193" s="62">
        <v>48791</v>
      </c>
      <c r="B193" s="17">
        <f t="shared" si="57"/>
        <v>375000</v>
      </c>
      <c r="C193" s="15"/>
      <c r="D193" s="18">
        <f t="shared" si="58"/>
        <v>31</v>
      </c>
      <c r="E193" s="19">
        <f t="shared" si="55"/>
        <v>63.7</v>
      </c>
      <c r="F193" s="16">
        <f t="shared" si="56"/>
        <v>63.7</v>
      </c>
    </row>
    <row r="194" spans="1:6" ht="15" customHeight="1" x14ac:dyDescent="0.25">
      <c r="A194" s="62">
        <v>48822</v>
      </c>
      <c r="B194" s="17">
        <f t="shared" si="57"/>
        <v>375000</v>
      </c>
      <c r="C194" s="15"/>
      <c r="D194" s="18">
        <f t="shared" si="58"/>
        <v>31</v>
      </c>
      <c r="E194" s="19">
        <f t="shared" si="55"/>
        <v>63.7</v>
      </c>
      <c r="F194" s="16">
        <f t="shared" si="56"/>
        <v>63.7</v>
      </c>
    </row>
    <row r="195" spans="1:6" ht="15" customHeight="1" x14ac:dyDescent="0.25">
      <c r="A195" s="62">
        <v>48852</v>
      </c>
      <c r="B195" s="17">
        <f t="shared" si="57"/>
        <v>375000</v>
      </c>
      <c r="C195" s="15"/>
      <c r="D195" s="18">
        <f t="shared" si="58"/>
        <v>30</v>
      </c>
      <c r="E195" s="19">
        <f t="shared" si="55"/>
        <v>61.64</v>
      </c>
      <c r="F195" s="16">
        <f t="shared" si="56"/>
        <v>61.64</v>
      </c>
    </row>
    <row r="196" spans="1:6" ht="15" customHeight="1" x14ac:dyDescent="0.25">
      <c r="A196" s="62">
        <v>48883</v>
      </c>
      <c r="B196" s="17">
        <f t="shared" si="57"/>
        <v>375000</v>
      </c>
      <c r="C196" s="15"/>
      <c r="D196" s="18">
        <f t="shared" si="58"/>
        <v>31</v>
      </c>
      <c r="E196" s="19">
        <f t="shared" si="55"/>
        <v>63.7</v>
      </c>
      <c r="F196" s="16">
        <f t="shared" si="56"/>
        <v>63.7</v>
      </c>
    </row>
    <row r="197" spans="1:6" ht="15" customHeight="1" x14ac:dyDescent="0.25">
      <c r="A197" s="62">
        <v>48913</v>
      </c>
      <c r="B197" s="17">
        <f t="shared" si="57"/>
        <v>375000</v>
      </c>
      <c r="C197" s="15"/>
      <c r="D197" s="18">
        <f t="shared" si="58"/>
        <v>30</v>
      </c>
      <c r="E197" s="19">
        <f t="shared" si="55"/>
        <v>61.64</v>
      </c>
      <c r="F197" s="16">
        <f t="shared" si="56"/>
        <v>61.64</v>
      </c>
    </row>
    <row r="198" spans="1:6" ht="15" customHeight="1" x14ac:dyDescent="0.25">
      <c r="A198" s="62">
        <v>48944</v>
      </c>
      <c r="B198" s="17">
        <f t="shared" si="57"/>
        <v>375000</v>
      </c>
      <c r="C198" s="15">
        <v>225000</v>
      </c>
      <c r="D198" s="18">
        <f t="shared" si="58"/>
        <v>31</v>
      </c>
      <c r="E198" s="19">
        <f t="shared" si="55"/>
        <v>63.7</v>
      </c>
      <c r="F198" s="16">
        <f t="shared" si="56"/>
        <v>225063.7</v>
      </c>
    </row>
    <row r="199" spans="1:6" ht="15" customHeight="1" x14ac:dyDescent="0.25">
      <c r="A199" s="20" t="s">
        <v>36</v>
      </c>
      <c r="B199" s="21"/>
      <c r="C199" s="21"/>
      <c r="D199" s="22"/>
      <c r="E199" s="23">
        <f>SUM(E187:E198)</f>
        <v>749.99</v>
      </c>
      <c r="F199" s="23">
        <f>SUM(F187:F198)</f>
        <v>225749.99000000002</v>
      </c>
    </row>
    <row r="200" spans="1:6" ht="15" customHeight="1" x14ac:dyDescent="0.25">
      <c r="A200" s="24">
        <v>48975</v>
      </c>
      <c r="B200" s="17">
        <f>B198-C198</f>
        <v>150000</v>
      </c>
      <c r="C200" s="15"/>
      <c r="D200" s="18">
        <f>A200-A198</f>
        <v>31</v>
      </c>
      <c r="E200" s="19">
        <f t="shared" ref="E200:E211" si="59">ROUND(B200*(D$9+D$11)*D200/365,2)</f>
        <v>25.48</v>
      </c>
      <c r="F200" s="16">
        <f t="shared" ref="F200:F211" si="60">IF(E200&lt;&gt;"x",E200+C200,"")</f>
        <v>25.48</v>
      </c>
    </row>
    <row r="201" spans="1:6" ht="15" customHeight="1" x14ac:dyDescent="0.25">
      <c r="A201" s="25">
        <v>49003</v>
      </c>
      <c r="B201" s="17">
        <f t="shared" ref="B201:B212" si="61">B200-C200</f>
        <v>150000</v>
      </c>
      <c r="C201" s="15"/>
      <c r="D201" s="18">
        <f t="shared" ref="D201:D211" si="62">A201-A200</f>
        <v>28</v>
      </c>
      <c r="E201" s="19">
        <f t="shared" si="59"/>
        <v>23.01</v>
      </c>
      <c r="F201" s="16">
        <f t="shared" si="60"/>
        <v>23.01</v>
      </c>
    </row>
    <row r="202" spans="1:6" ht="15" customHeight="1" x14ac:dyDescent="0.25">
      <c r="A202" s="24">
        <v>49034</v>
      </c>
      <c r="B202" s="17">
        <f t="shared" si="61"/>
        <v>150000</v>
      </c>
      <c r="C202" s="15"/>
      <c r="D202" s="18">
        <f t="shared" si="62"/>
        <v>31</v>
      </c>
      <c r="E202" s="19">
        <f t="shared" si="59"/>
        <v>25.48</v>
      </c>
      <c r="F202" s="16">
        <f t="shared" si="60"/>
        <v>25.48</v>
      </c>
    </row>
    <row r="203" spans="1:6" ht="15" customHeight="1" x14ac:dyDescent="0.25">
      <c r="A203" s="24">
        <v>49064</v>
      </c>
      <c r="B203" s="17">
        <f t="shared" si="61"/>
        <v>150000</v>
      </c>
      <c r="C203" s="15"/>
      <c r="D203" s="18">
        <f t="shared" si="62"/>
        <v>30</v>
      </c>
      <c r="E203" s="19">
        <f t="shared" si="59"/>
        <v>24.66</v>
      </c>
      <c r="F203" s="16">
        <f t="shared" si="60"/>
        <v>24.66</v>
      </c>
    </row>
    <row r="204" spans="1:6" ht="15" customHeight="1" x14ac:dyDescent="0.25">
      <c r="A204" s="24">
        <v>49095</v>
      </c>
      <c r="B204" s="17">
        <f t="shared" si="61"/>
        <v>150000</v>
      </c>
      <c r="C204" s="15"/>
      <c r="D204" s="18">
        <f t="shared" si="62"/>
        <v>31</v>
      </c>
      <c r="E204" s="19">
        <f t="shared" si="59"/>
        <v>25.48</v>
      </c>
      <c r="F204" s="16">
        <f t="shared" si="60"/>
        <v>25.48</v>
      </c>
    </row>
    <row r="205" spans="1:6" ht="15" customHeight="1" x14ac:dyDescent="0.25">
      <c r="A205" s="24">
        <v>49125</v>
      </c>
      <c r="B205" s="17">
        <f t="shared" si="61"/>
        <v>150000</v>
      </c>
      <c r="C205" s="15"/>
      <c r="D205" s="18">
        <f t="shared" si="62"/>
        <v>30</v>
      </c>
      <c r="E205" s="19">
        <f t="shared" si="59"/>
        <v>24.66</v>
      </c>
      <c r="F205" s="16">
        <f t="shared" si="60"/>
        <v>24.66</v>
      </c>
    </row>
    <row r="206" spans="1:6" ht="15" customHeight="1" x14ac:dyDescent="0.25">
      <c r="A206" s="24">
        <v>49156</v>
      </c>
      <c r="B206" s="17">
        <f t="shared" si="61"/>
        <v>150000</v>
      </c>
      <c r="C206" s="15"/>
      <c r="D206" s="18">
        <f t="shared" si="62"/>
        <v>31</v>
      </c>
      <c r="E206" s="19">
        <f t="shared" si="59"/>
        <v>25.48</v>
      </c>
      <c r="F206" s="16">
        <f t="shared" si="60"/>
        <v>25.48</v>
      </c>
    </row>
    <row r="207" spans="1:6" ht="15" customHeight="1" x14ac:dyDescent="0.25">
      <c r="A207" s="24">
        <v>49187</v>
      </c>
      <c r="B207" s="17">
        <f t="shared" si="61"/>
        <v>150000</v>
      </c>
      <c r="C207" s="15"/>
      <c r="D207" s="18">
        <f t="shared" si="62"/>
        <v>31</v>
      </c>
      <c r="E207" s="19">
        <f t="shared" si="59"/>
        <v>25.48</v>
      </c>
      <c r="F207" s="16">
        <f t="shared" si="60"/>
        <v>25.48</v>
      </c>
    </row>
    <row r="208" spans="1:6" ht="15" customHeight="1" x14ac:dyDescent="0.25">
      <c r="A208" s="24">
        <v>49217</v>
      </c>
      <c r="B208" s="17">
        <f t="shared" si="61"/>
        <v>150000</v>
      </c>
      <c r="C208" s="15"/>
      <c r="D208" s="18">
        <f t="shared" si="62"/>
        <v>30</v>
      </c>
      <c r="E208" s="19">
        <f t="shared" si="59"/>
        <v>24.66</v>
      </c>
      <c r="F208" s="16">
        <f t="shared" si="60"/>
        <v>24.66</v>
      </c>
    </row>
    <row r="209" spans="1:8" ht="15" customHeight="1" x14ac:dyDescent="0.25">
      <c r="A209" s="24">
        <v>49248</v>
      </c>
      <c r="B209" s="17">
        <f t="shared" si="61"/>
        <v>150000</v>
      </c>
      <c r="C209" s="15"/>
      <c r="D209" s="18">
        <f t="shared" si="62"/>
        <v>31</v>
      </c>
      <c r="E209" s="19">
        <f t="shared" si="59"/>
        <v>25.48</v>
      </c>
      <c r="F209" s="16">
        <f t="shared" si="60"/>
        <v>25.48</v>
      </c>
    </row>
    <row r="210" spans="1:8" ht="15" customHeight="1" x14ac:dyDescent="0.25">
      <c r="A210" s="24">
        <v>49278</v>
      </c>
      <c r="B210" s="17">
        <f t="shared" si="61"/>
        <v>150000</v>
      </c>
      <c r="C210" s="15"/>
      <c r="D210" s="18">
        <f t="shared" si="62"/>
        <v>30</v>
      </c>
      <c r="E210" s="19">
        <f t="shared" si="59"/>
        <v>24.66</v>
      </c>
      <c r="F210" s="16">
        <f t="shared" si="60"/>
        <v>24.66</v>
      </c>
    </row>
    <row r="211" spans="1:8" ht="15" customHeight="1" x14ac:dyDescent="0.25">
      <c r="A211" s="24">
        <v>49309</v>
      </c>
      <c r="B211" s="17">
        <f t="shared" si="61"/>
        <v>150000</v>
      </c>
      <c r="C211" s="15">
        <v>150000</v>
      </c>
      <c r="D211" s="18">
        <f t="shared" si="62"/>
        <v>31</v>
      </c>
      <c r="E211" s="19">
        <f t="shared" si="59"/>
        <v>25.48</v>
      </c>
      <c r="F211" s="16">
        <f t="shared" si="60"/>
        <v>150025.48000000001</v>
      </c>
    </row>
    <row r="212" spans="1:8" ht="15" customHeight="1" x14ac:dyDescent="0.25">
      <c r="A212" s="20" t="s">
        <v>37</v>
      </c>
      <c r="B212" s="21">
        <f t="shared" si="61"/>
        <v>0</v>
      </c>
      <c r="C212" s="21">
        <f>C211</f>
        <v>150000</v>
      </c>
      <c r="D212" s="22">
        <f>SUM(D187:D198)</f>
        <v>365</v>
      </c>
      <c r="E212" s="23">
        <f>SUM(E200:E211)</f>
        <v>300.01</v>
      </c>
      <c r="F212" s="23">
        <f>SUM(F200:F211)</f>
        <v>150300.01</v>
      </c>
    </row>
    <row r="213" spans="1:8" ht="21.75" customHeight="1" x14ac:dyDescent="0.25">
      <c r="A213" s="72" t="s">
        <v>24</v>
      </c>
      <c r="B213" s="73"/>
      <c r="C213" s="74"/>
      <c r="D213" s="29"/>
      <c r="E213" s="30">
        <f>E212+E199+E186+E173+E160+E147+E134+E121+E108+E95+E82+E69+E56+E43+E30</f>
        <v>21788.659999999996</v>
      </c>
      <c r="F213" s="30">
        <f>F212+F199+F186+F173+F160+F147+F134+F121+F108+F95+F82+F69+F56+F43+F30</f>
        <v>996788.66000000015</v>
      </c>
    </row>
    <row r="214" spans="1:8" x14ac:dyDescent="0.25">
      <c r="A214" s="8"/>
    </row>
    <row r="215" spans="1:8" s="7" customFormat="1" ht="21.75" customHeight="1" x14ac:dyDescent="0.25">
      <c r="A215" s="31" t="str">
        <f>"przyjęto założenie, że marża banku (m) będzie stała i wyniesie . "&amp;K15&amp;" %"</f>
        <v>przyjęto założenie, że marża banku (m) będzie stała i wyniesie . 0 %</v>
      </c>
      <c r="B215" s="32"/>
      <c r="C215" s="33"/>
      <c r="D215" s="34"/>
      <c r="E215" s="35"/>
      <c r="F215" s="36"/>
      <c r="G215" s="4"/>
      <c r="H215" s="37"/>
    </row>
    <row r="216" spans="1:8" ht="25.5" customHeight="1" x14ac:dyDescent="0.25">
      <c r="A216" s="64" t="s">
        <v>26</v>
      </c>
      <c r="B216" s="64"/>
      <c r="C216" s="64"/>
      <c r="D216" s="64"/>
      <c r="E216" s="64"/>
      <c r="F216" s="64"/>
    </row>
    <row r="217" spans="1:8" ht="18" customHeight="1" x14ac:dyDescent="0.25"/>
    <row r="218" spans="1:8" x14ac:dyDescent="0.25">
      <c r="A218" s="5" t="s">
        <v>27</v>
      </c>
      <c r="D218" s="66" t="s">
        <v>30</v>
      </c>
      <c r="E218" s="66"/>
      <c r="F218" s="66"/>
    </row>
    <row r="219" spans="1:8" x14ac:dyDescent="0.25">
      <c r="D219" s="66" t="s">
        <v>28</v>
      </c>
      <c r="E219" s="66"/>
      <c r="F219" s="66"/>
    </row>
    <row r="220" spans="1:8" x14ac:dyDescent="0.25">
      <c r="D220" s="66" t="s">
        <v>29</v>
      </c>
      <c r="E220" s="66"/>
      <c r="F220" s="66"/>
    </row>
  </sheetData>
  <mergeCells count="15">
    <mergeCell ref="A1:C1"/>
    <mergeCell ref="D8:E8"/>
    <mergeCell ref="D9:E9"/>
    <mergeCell ref="D10:E10"/>
    <mergeCell ref="A6:F6"/>
    <mergeCell ref="A216:F216"/>
    <mergeCell ref="C2:F2"/>
    <mergeCell ref="D218:F218"/>
    <mergeCell ref="D219:F219"/>
    <mergeCell ref="D220:F220"/>
    <mergeCell ref="A4:F4"/>
    <mergeCell ref="D11:E11"/>
    <mergeCell ref="A14:A16"/>
    <mergeCell ref="D14:E15"/>
    <mergeCell ref="A213:C2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2020-09-10T08:56:02Z</dcterms:modified>
</cp:coreProperties>
</file>