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<sst xmlns="http://schemas.openxmlformats.org/spreadsheetml/2006/main" count="56" uniqueCount="45">
  <si>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FORMULARZ CENOWY </t>
  </si>
  <si>
    <t>Stopa bazowa WIBOR 1 M</t>
  </si>
  <si>
    <t>marża banku</t>
  </si>
  <si>
    <t>Data</t>
  </si>
  <si>
    <t>Saldo</t>
  </si>
  <si>
    <t>Rata</t>
  </si>
  <si>
    <t>Prognozowane odsetki</t>
  </si>
  <si>
    <t xml:space="preserve">Suma </t>
  </si>
  <si>
    <t xml:space="preserve">kredytu </t>
  </si>
  <si>
    <t>kapitałowa</t>
  </si>
  <si>
    <t>płatności kapitału</t>
  </si>
  <si>
    <t>(w zł)</t>
  </si>
  <si>
    <t>za dni</t>
  </si>
  <si>
    <t>kwota PLN</t>
  </si>
  <si>
    <t>i odsetek (zł)</t>
  </si>
  <si>
    <t>x</t>
  </si>
  <si>
    <t>Razemrok2013</t>
  </si>
  <si>
    <t>X</t>
  </si>
  <si>
    <t>Razemrok2016</t>
  </si>
  <si>
    <t>Razemrok2017</t>
  </si>
  <si>
    <t>Razemrok2018</t>
  </si>
  <si>
    <t>Razemrok2019</t>
  </si>
  <si>
    <t>Razemrok2020</t>
  </si>
  <si>
    <t>Razemrok2021</t>
  </si>
  <si>
    <t>Razemrok2022</t>
  </si>
  <si>
    <t>Razemrok2023</t>
  </si>
  <si>
    <t>Razemrok2024</t>
  </si>
  <si>
    <t>Razemrok2025</t>
  </si>
  <si>
    <t>Razemrok2026</t>
  </si>
  <si>
    <t>Razemrok2027</t>
  </si>
  <si>
    <t>Razemrok2028</t>
  </si>
  <si>
    <t>Ogółem kwota odsetek</t>
  </si>
  <si>
    <t>Wykonawca wypełnia tylko wysokość marży banku - w polu nr 2 (oznaczonym kolorem żółtym) - do 2 miejsca po przecinku. Przed wypełnieniem prosimy przeczytać informację  Rozdział XII w SIWZ</t>
  </si>
  <si>
    <t>(UWAGA !!! procent wstawi się automatycznie po uzupełnieniu wiersza % -"marża banku")</t>
  </si>
  <si>
    <t>Data:…………</t>
  </si>
  <si>
    <t>podpis osoby/osób/ uprawnionej</t>
  </si>
  <si>
    <t>do reprezentowania Wykonawcvy</t>
  </si>
  <si>
    <t>…………………………………</t>
  </si>
  <si>
    <r>
      <t xml:space="preserve">Uwaga!
</t>
    </r>
    <r>
      <rPr>
        <b/>
        <sz val="12"/>
        <color indexed="30"/>
        <rFont val="Arial"/>
        <family val="2"/>
      </rPr>
      <t>Formularz tylko dla potrzeb opracowania i porównywalności OFERT</t>
    </r>
  </si>
  <si>
    <t>Razemrok2029</t>
  </si>
  <si>
    <t>ZAŁĄCZNIK NR 1 b do SIWZ Nr RF.271.1.2019</t>
  </si>
  <si>
    <t>Razemrok2030</t>
  </si>
  <si>
    <t>Razemrok2031</t>
  </si>
  <si>
    <t>Razemrok2032</t>
  </si>
  <si>
    <t>Razemrok2033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</si>
</sst>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10"/>
      <name val="Arial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60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2"/>
      <color indexed="30"/>
      <name val="Arial"/>
      <family val="2"/>
    </font>
    <font>
      <b/>
      <sz val="12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i/>
      <sz val="10"/>
      <color rgb="FFC00000"/>
      <name val="Arial"/>
      <family val="2"/>
    </font>
    <font>
      <b/>
      <u val="single"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0" fontId="0" fillId="0" borderId="0" xfId="0" applyNumberFormat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164" fontId="6" fillId="0" borderId="10" xfId="42" applyNumberFormat="1" applyFont="1" applyFill="1" applyBorder="1" applyAlignment="1" applyProtection="1">
      <alignment horizontal="center" vertical="center" wrapText="1"/>
      <protection/>
    </xf>
    <xf numFmtId="164" fontId="6" fillId="0" borderId="10" xfId="42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vertical="center"/>
    </xf>
    <xf numFmtId="10" fontId="6" fillId="0" borderId="10" xfId="42" applyNumberFormat="1" applyFont="1" applyBorder="1" applyAlignment="1" applyProtection="1">
      <alignment horizontal="center" vertical="center" wrapText="1"/>
      <protection/>
    </xf>
    <xf numFmtId="164" fontId="6" fillId="0" borderId="1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42" applyNumberFormat="1" applyFont="1" applyFill="1" applyBorder="1" applyAlignment="1" applyProtection="1">
      <alignment horizontal="right" vertical="center" wrapText="1"/>
      <protection/>
    </xf>
    <xf numFmtId="164" fontId="8" fillId="0" borderId="10" xfId="42" applyNumberFormat="1" applyFont="1" applyBorder="1" applyAlignment="1" applyProtection="1">
      <alignment horizontal="right" vertical="center" wrapText="1"/>
      <protection/>
    </xf>
    <xf numFmtId="41" fontId="10" fillId="0" borderId="10" xfId="42" applyNumberFormat="1" applyFont="1" applyBorder="1" applyAlignment="1" applyProtection="1">
      <alignment horizontal="center"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0" borderId="10" xfId="42" applyNumberFormat="1" applyFont="1" applyBorder="1" applyAlignment="1" applyProtection="1">
      <alignment vertical="center"/>
      <protection/>
    </xf>
    <xf numFmtId="164" fontId="8" fillId="0" borderId="10" xfId="42" applyNumberFormat="1" applyFont="1" applyFill="1" applyBorder="1" applyAlignment="1" applyProtection="1">
      <alignment horizontal="right" vertical="center" wrapText="1"/>
      <protection/>
    </xf>
    <xf numFmtId="41" fontId="10" fillId="0" borderId="10" xfId="42" applyNumberFormat="1" applyFont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vertical="center"/>
      <protection/>
    </xf>
    <xf numFmtId="14" fontId="9" fillId="34" borderId="10" xfId="0" applyNumberFormat="1" applyFont="1" applyFill="1" applyBorder="1" applyAlignment="1" applyProtection="1">
      <alignment horizontal="center" vertical="center" wrapText="1"/>
      <protection/>
    </xf>
    <xf numFmtId="164" fontId="9" fillId="34" borderId="10" xfId="42" applyNumberFormat="1" applyFont="1" applyFill="1" applyBorder="1" applyAlignment="1" applyProtection="1">
      <alignment horizontal="right" vertical="center" wrapText="1"/>
      <protection/>
    </xf>
    <xf numFmtId="41" fontId="10" fillId="34" borderId="10" xfId="42" applyNumberFormat="1" applyFont="1" applyFill="1" applyBorder="1" applyAlignment="1" applyProtection="1">
      <alignment vertical="center"/>
      <protection/>
    </xf>
    <xf numFmtId="164" fontId="11" fillId="34" borderId="10" xfId="42" applyNumberFormat="1" applyFont="1" applyFill="1" applyBorder="1" applyAlignment="1" applyProtection="1">
      <alignment vertical="center"/>
      <protection/>
    </xf>
    <xf numFmtId="14" fontId="8" fillId="35" borderId="10" xfId="0" applyNumberFormat="1" applyFont="1" applyFill="1" applyBorder="1" applyAlignment="1" applyProtection="1">
      <alignment horizontal="center" vertical="center" wrapText="1"/>
      <protection/>
    </xf>
    <xf numFmtId="14" fontId="8" fillId="35" borderId="10" xfId="0" applyNumberFormat="1" applyFont="1" applyFill="1" applyBorder="1" applyAlignment="1" applyProtection="1">
      <alignment horizontal="center" vertical="center" wrapText="1"/>
      <protection/>
    </xf>
    <xf numFmtId="164" fontId="8" fillId="36" borderId="10" xfId="42" applyNumberFormat="1" applyFont="1" applyFill="1" applyBorder="1" applyAlignment="1" applyProtection="1">
      <alignment horizontal="right" vertical="center" wrapText="1"/>
      <protection/>
    </xf>
    <xf numFmtId="164" fontId="10" fillId="0" borderId="10" xfId="42" applyNumberFormat="1" applyFont="1" applyBorder="1" applyAlignment="1" applyProtection="1">
      <alignment horizontal="center" vertical="center"/>
      <protection/>
    </xf>
    <xf numFmtId="14" fontId="8" fillId="36" borderId="10" xfId="0" applyNumberFormat="1" applyFont="1" applyFill="1" applyBorder="1" applyAlignment="1" applyProtection="1">
      <alignment horizontal="center" vertical="center" wrapText="1"/>
      <protection/>
    </xf>
    <xf numFmtId="14" fontId="8" fillId="37" borderId="10" xfId="0" applyNumberFormat="1" applyFont="1" applyFill="1" applyBorder="1" applyAlignment="1" applyProtection="1">
      <alignment horizontal="center" vertical="center" wrapText="1"/>
      <protection/>
    </xf>
    <xf numFmtId="14" fontId="8" fillId="37" borderId="10" xfId="0" applyNumberFormat="1" applyFont="1" applyFill="1" applyBorder="1" applyAlignment="1" applyProtection="1">
      <alignment horizontal="center" vertical="center" wrapText="1"/>
      <protection/>
    </xf>
    <xf numFmtId="164" fontId="8" fillId="38" borderId="10" xfId="4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164" fontId="9" fillId="34" borderId="10" xfId="42" applyNumberFormat="1" applyFont="1" applyFill="1" applyBorder="1" applyAlignment="1" applyProtection="1">
      <alignment horizontal="right" vertical="center" wrapText="1"/>
      <protection/>
    </xf>
    <xf numFmtId="164" fontId="11" fillId="35" borderId="10" xfId="0" applyNumberFormat="1" applyFont="1" applyFill="1" applyBorder="1" applyAlignment="1" applyProtection="1">
      <alignment horizontal="center" vertical="center"/>
      <protection/>
    </xf>
    <xf numFmtId="164" fontId="11" fillId="35" borderId="10" xfId="42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10" fontId="5" fillId="0" borderId="0" xfId="0" applyNumberFormat="1" applyFont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164" fontId="18" fillId="0" borderId="0" xfId="42" applyNumberFormat="1" applyFont="1" applyFill="1" applyAlignment="1" applyProtection="1">
      <alignment vertical="center"/>
      <protection/>
    </xf>
    <xf numFmtId="164" fontId="18" fillId="0" borderId="0" xfId="42" applyNumberFormat="1" applyFont="1" applyAlignment="1" applyProtection="1">
      <alignment vertical="center"/>
      <protection/>
    </xf>
    <xf numFmtId="10" fontId="18" fillId="0" borderId="0" xfId="42" applyNumberFormat="1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164" fontId="61" fillId="0" borderId="0" xfId="0" applyNumberFormat="1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Continuous" vertical="center"/>
      <protection/>
    </xf>
    <xf numFmtId="164" fontId="21" fillId="0" borderId="0" xfId="0" applyNumberFormat="1" applyFont="1" applyFill="1" applyBorder="1" applyAlignment="1" applyProtection="1">
      <alignment horizontal="centerContinuous" vertical="center"/>
      <protection/>
    </xf>
    <xf numFmtId="164" fontId="21" fillId="0" borderId="0" xfId="0" applyNumberFormat="1" applyFont="1" applyBorder="1" applyAlignment="1" applyProtection="1">
      <alignment horizontal="centerContinuous" vertical="center"/>
      <protection/>
    </xf>
    <xf numFmtId="10" fontId="21" fillId="0" borderId="0" xfId="0" applyNumberFormat="1" applyFont="1" applyBorder="1" applyAlignment="1" applyProtection="1">
      <alignment horizontal="centerContinuous" vertical="center"/>
      <protection/>
    </xf>
    <xf numFmtId="0" fontId="61" fillId="39" borderId="11" xfId="0" applyFont="1" applyFill="1" applyBorder="1" applyAlignment="1">
      <alignment/>
    </xf>
    <xf numFmtId="0" fontId="61" fillId="39" borderId="0" xfId="0" applyFont="1" applyFill="1" applyBorder="1" applyAlignment="1">
      <alignment/>
    </xf>
    <xf numFmtId="0" fontId="61" fillId="39" borderId="12" xfId="0" applyFont="1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/>
    </xf>
    <xf numFmtId="3" fontId="13" fillId="39" borderId="13" xfId="0" applyNumberFormat="1" applyFont="1" applyFill="1" applyBorder="1" applyAlignment="1">
      <alignment horizontal="center"/>
    </xf>
    <xf numFmtId="0" fontId="61" fillId="39" borderId="14" xfId="0" applyFont="1" applyFill="1" applyBorder="1" applyAlignment="1">
      <alignment/>
    </xf>
    <xf numFmtId="0" fontId="22" fillId="39" borderId="15" xfId="0" applyFont="1" applyFill="1" applyBorder="1" applyAlignment="1">
      <alignment horizontal="center"/>
    </xf>
    <xf numFmtId="0" fontId="2" fillId="0" borderId="0" xfId="0" applyFont="1" applyAlignment="1" applyProtection="1">
      <alignment vertical="center"/>
      <protection/>
    </xf>
    <xf numFmtId="0" fontId="2" fillId="39" borderId="16" xfId="0" applyFont="1" applyFill="1" applyBorder="1" applyAlignment="1">
      <alignment horizontal="center"/>
    </xf>
    <xf numFmtId="0" fontId="61" fillId="0" borderId="17" xfId="0" applyFont="1" applyBorder="1" applyAlignment="1">
      <alignment/>
    </xf>
    <xf numFmtId="10" fontId="2" fillId="40" borderId="16" xfId="0" applyNumberFormat="1" applyFont="1" applyFill="1" applyBorder="1" applyAlignment="1">
      <alignment horizontal="center" vertical="center"/>
    </xf>
    <xf numFmtId="0" fontId="61" fillId="40" borderId="17" xfId="0" applyFont="1" applyFill="1" applyBorder="1" applyAlignment="1">
      <alignment/>
    </xf>
    <xf numFmtId="0" fontId="2" fillId="39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2" fillId="0" borderId="0" xfId="0" applyFont="1" applyAlignment="1" applyProtection="1">
      <alignment vertical="center"/>
      <protection/>
    </xf>
    <xf numFmtId="164" fontId="17" fillId="0" borderId="0" xfId="0" applyNumberFormat="1" applyFont="1" applyFill="1" applyAlignment="1" applyProtection="1">
      <alignment horizontal="left" vertical="center"/>
      <protection/>
    </xf>
    <xf numFmtId="10" fontId="0" fillId="0" borderId="0" xfId="0" applyNumberForma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 wrapText="1"/>
      <protection/>
    </xf>
    <xf numFmtId="10" fontId="2" fillId="33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10" fontId="6" fillId="0" borderId="10" xfId="42" applyNumberFormat="1" applyFont="1" applyBorder="1" applyAlignment="1" applyProtection="1">
      <alignment horizontal="center" vertical="center" wrapText="1"/>
      <protection/>
    </xf>
    <xf numFmtId="164" fontId="12" fillId="35" borderId="19" xfId="0" applyNumberFormat="1" applyFont="1" applyFill="1" applyBorder="1" applyAlignment="1" applyProtection="1">
      <alignment horizontal="center" vertical="center"/>
      <protection/>
    </xf>
    <xf numFmtId="164" fontId="12" fillId="35" borderId="20" xfId="0" applyNumberFormat="1" applyFont="1" applyFill="1" applyBorder="1" applyAlignment="1" applyProtection="1">
      <alignment horizontal="center" vertical="center"/>
      <protection/>
    </xf>
    <xf numFmtId="164" fontId="12" fillId="35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zoomScalePageLayoutView="0" workbookViewId="0" topLeftCell="A261">
      <selection activeCell="C279" sqref="C279:C280"/>
    </sheetView>
  </sheetViews>
  <sheetFormatPr defaultColWidth="9.140625" defaultRowHeight="15"/>
  <cols>
    <col min="1" max="1" width="13.8515625" style="5" customWidth="1"/>
    <col min="2" max="2" width="14.7109375" style="2" customWidth="1"/>
    <col min="3" max="3" width="14.7109375" style="3" customWidth="1"/>
    <col min="4" max="4" width="14.7109375" style="1" customWidth="1"/>
    <col min="5" max="5" width="14.7109375" style="2" customWidth="1"/>
    <col min="6" max="6" width="14.7109375" style="3" customWidth="1"/>
    <col min="7" max="7" width="13.140625" style="4" bestFit="1" customWidth="1"/>
    <col min="8" max="8" width="37.00390625" style="4" bestFit="1" customWidth="1"/>
    <col min="9" max="10" width="9.140625" style="4" customWidth="1"/>
    <col min="11" max="11" width="9.140625" style="4" hidden="1" customWidth="1"/>
    <col min="12" max="16384" width="9.140625" style="4" customWidth="1"/>
  </cols>
  <sheetData>
    <row r="1" spans="1:3" ht="15">
      <c r="A1" s="68"/>
      <c r="B1" s="68"/>
      <c r="C1" s="68"/>
    </row>
    <row r="2" spans="1:6" ht="15">
      <c r="A2" s="54"/>
      <c r="B2" s="55"/>
      <c r="C2" s="77" t="s">
        <v>40</v>
      </c>
      <c r="D2" s="77"/>
      <c r="E2" s="77"/>
      <c r="F2" s="77"/>
    </row>
    <row r="3" spans="1:6" ht="15">
      <c r="A3" s="54"/>
      <c r="B3" s="55"/>
      <c r="C3" s="49"/>
      <c r="D3" s="49"/>
      <c r="E3" s="49"/>
      <c r="F3" s="49"/>
    </row>
    <row r="4" spans="1:6" ht="47.25" customHeight="1">
      <c r="A4" s="79" t="s">
        <v>38</v>
      </c>
      <c r="B4" s="79"/>
      <c r="C4" s="79"/>
      <c r="D4" s="79"/>
      <c r="E4" s="79"/>
      <c r="F4" s="79"/>
    </row>
    <row r="5" spans="1:7" s="7" customFormat="1" ht="18">
      <c r="A5" s="56" t="s">
        <v>0</v>
      </c>
      <c r="B5" s="57"/>
      <c r="C5" s="58"/>
      <c r="D5" s="59"/>
      <c r="E5" s="57"/>
      <c r="F5" s="58"/>
      <c r="G5" s="6"/>
    </row>
    <row r="6" spans="1:6" ht="55.5" customHeight="1">
      <c r="A6" s="74" t="s">
        <v>32</v>
      </c>
      <c r="B6" s="74"/>
      <c r="C6" s="74"/>
      <c r="D6" s="74"/>
      <c r="E6" s="74"/>
      <c r="F6" s="75"/>
    </row>
    <row r="7" spans="1:6" ht="15.75" thickBot="1">
      <c r="A7" s="54"/>
      <c r="B7" s="55"/>
      <c r="C7" s="60"/>
      <c r="D7" s="61"/>
      <c r="E7" s="61"/>
      <c r="F7" s="62"/>
    </row>
    <row r="8" spans="1:6" ht="15.75" thickBot="1">
      <c r="A8" s="54"/>
      <c r="B8" s="55"/>
      <c r="C8" s="60"/>
      <c r="D8" s="69" t="s">
        <v>1</v>
      </c>
      <c r="E8" s="70"/>
      <c r="F8" s="62"/>
    </row>
    <row r="9" spans="1:6" ht="17.25" customHeight="1" thickBot="1">
      <c r="A9" s="54"/>
      <c r="B9" s="55"/>
      <c r="C9" s="63"/>
      <c r="D9" s="71">
        <v>0.0164</v>
      </c>
      <c r="E9" s="72"/>
      <c r="F9" s="62"/>
    </row>
    <row r="10" spans="1:6" ht="15.75" thickBot="1">
      <c r="A10" s="54"/>
      <c r="B10" s="55"/>
      <c r="C10" s="64"/>
      <c r="D10" s="73" t="s">
        <v>2</v>
      </c>
      <c r="E10" s="73"/>
      <c r="F10" s="62"/>
    </row>
    <row r="11" spans="1:6" ht="15.75" thickBot="1">
      <c r="A11" s="54"/>
      <c r="B11" s="55"/>
      <c r="C11" s="63"/>
      <c r="D11" s="80"/>
      <c r="E11" s="70"/>
      <c r="F11" s="62"/>
    </row>
    <row r="12" spans="1:6" ht="15.75" thickBot="1">
      <c r="A12" s="54"/>
      <c r="B12" s="55"/>
      <c r="C12" s="65"/>
      <c r="D12" s="66"/>
      <c r="E12" s="66"/>
      <c r="F12" s="67"/>
    </row>
    <row r="13" spans="1:6" ht="15">
      <c r="A13" s="50"/>
      <c r="B13" s="51"/>
      <c r="C13" s="52"/>
      <c r="D13" s="53"/>
      <c r="E13" s="51"/>
      <c r="F13" s="52"/>
    </row>
    <row r="14" spans="1:11" ht="12.75" customHeight="1">
      <c r="A14" s="81" t="s">
        <v>3</v>
      </c>
      <c r="B14" s="9" t="s">
        <v>4</v>
      </c>
      <c r="C14" s="10" t="s">
        <v>5</v>
      </c>
      <c r="D14" s="82" t="s">
        <v>6</v>
      </c>
      <c r="E14" s="82"/>
      <c r="F14" s="10" t="s">
        <v>7</v>
      </c>
      <c r="K14" s="11">
        <f>D9*100</f>
        <v>1.6400000000000001</v>
      </c>
    </row>
    <row r="15" spans="1:11" ht="15">
      <c r="A15" s="81"/>
      <c r="B15" s="9" t="s">
        <v>8</v>
      </c>
      <c r="C15" s="10" t="s">
        <v>9</v>
      </c>
      <c r="D15" s="82"/>
      <c r="E15" s="82"/>
      <c r="F15" s="10" t="s">
        <v>10</v>
      </c>
      <c r="K15" s="11">
        <f>D11*100</f>
        <v>0</v>
      </c>
    </row>
    <row r="16" spans="1:6" ht="15">
      <c r="A16" s="81"/>
      <c r="B16" s="9" t="s">
        <v>11</v>
      </c>
      <c r="C16" s="10" t="s">
        <v>11</v>
      </c>
      <c r="D16" s="12" t="s">
        <v>12</v>
      </c>
      <c r="E16" s="13" t="s">
        <v>13</v>
      </c>
      <c r="F16" s="14" t="s">
        <v>14</v>
      </c>
    </row>
    <row r="17" spans="1:6" ht="15">
      <c r="A17" s="15">
        <v>1</v>
      </c>
      <c r="B17" s="16">
        <v>2</v>
      </c>
      <c r="C17" s="15">
        <v>3</v>
      </c>
      <c r="D17" s="16">
        <v>4</v>
      </c>
      <c r="E17" s="15">
        <v>5</v>
      </c>
      <c r="F17" s="15">
        <v>6</v>
      </c>
    </row>
    <row r="18" spans="1:6" ht="15" customHeight="1" hidden="1">
      <c r="A18" s="17">
        <v>41506</v>
      </c>
      <c r="B18" s="18"/>
      <c r="C18" s="19">
        <v>0</v>
      </c>
      <c r="D18" s="20" t="s">
        <v>15</v>
      </c>
      <c r="E18" s="21" t="s">
        <v>15</v>
      </c>
      <c r="F18" s="22">
        <f aca="true" t="shared" si="0" ref="F18:F84">IF(E18&lt;&gt;"x",E18+C18,"")</f>
      </c>
    </row>
    <row r="19" spans="1:6" ht="15" customHeight="1" hidden="1">
      <c r="A19" s="17">
        <v>41517</v>
      </c>
      <c r="B19" s="23">
        <f>B18-C18</f>
        <v>0</v>
      </c>
      <c r="C19" s="19">
        <v>0</v>
      </c>
      <c r="D19" s="24">
        <f>A19-A18</f>
        <v>11</v>
      </c>
      <c r="E19" s="25">
        <f>ROUND(B19*(D$9+D$11)*D19/365,2)</f>
        <v>0</v>
      </c>
      <c r="F19" s="22">
        <f t="shared" si="0"/>
        <v>0</v>
      </c>
    </row>
    <row r="20" spans="1:6" ht="15" customHeight="1" hidden="1">
      <c r="A20" s="17">
        <v>41547</v>
      </c>
      <c r="B20" s="23">
        <f>B19-C19</f>
        <v>0</v>
      </c>
      <c r="C20" s="19">
        <v>0</v>
      </c>
      <c r="D20" s="24">
        <f aca="true" t="shared" si="1" ref="D20:D91">A20-A19</f>
        <v>30</v>
      </c>
      <c r="E20" s="25">
        <f>ROUND(B20*(D$9+D$11)*D20/365,2)</f>
        <v>0</v>
      </c>
      <c r="F20" s="22">
        <f t="shared" si="0"/>
        <v>0</v>
      </c>
    </row>
    <row r="21" spans="1:6" ht="15" customHeight="1" hidden="1">
      <c r="A21" s="17">
        <v>41567</v>
      </c>
      <c r="B21" s="23">
        <f>B20-C20</f>
        <v>0</v>
      </c>
      <c r="C21" s="19">
        <v>0</v>
      </c>
      <c r="D21" s="24">
        <f t="shared" si="1"/>
        <v>20</v>
      </c>
      <c r="E21" s="25">
        <f>ROUND(B21*(D$9+D$11)*D21/365,2)</f>
        <v>0</v>
      </c>
      <c r="F21" s="22">
        <f t="shared" si="0"/>
        <v>0</v>
      </c>
    </row>
    <row r="22" spans="1:6" ht="15" customHeight="1" hidden="1">
      <c r="A22" s="17">
        <v>41567</v>
      </c>
      <c r="B22" s="18"/>
      <c r="C22" s="19">
        <v>0</v>
      </c>
      <c r="D22" s="20" t="s">
        <v>15</v>
      </c>
      <c r="E22" s="21" t="s">
        <v>15</v>
      </c>
      <c r="F22" s="22">
        <f t="shared" si="0"/>
      </c>
    </row>
    <row r="23" spans="1:6" ht="15" customHeight="1" hidden="1">
      <c r="A23" s="17">
        <v>41578</v>
      </c>
      <c r="B23" s="23">
        <f>B22-C22</f>
        <v>0</v>
      </c>
      <c r="C23" s="19">
        <v>0</v>
      </c>
      <c r="D23" s="24">
        <f t="shared" si="1"/>
        <v>11</v>
      </c>
      <c r="E23" s="25">
        <f>ROUND(B23*(D$9+D$11)*D23/365,2)</f>
        <v>0</v>
      </c>
      <c r="F23" s="22">
        <f t="shared" si="0"/>
        <v>0</v>
      </c>
    </row>
    <row r="24" spans="1:6" ht="15" customHeight="1" hidden="1">
      <c r="A24" s="17">
        <v>41608</v>
      </c>
      <c r="B24" s="23">
        <f aca="true" t="shared" si="2" ref="B24:B37">B23-C23</f>
        <v>0</v>
      </c>
      <c r="C24" s="19">
        <v>0</v>
      </c>
      <c r="D24" s="24">
        <f t="shared" si="1"/>
        <v>30</v>
      </c>
      <c r="E24" s="25">
        <f>ROUND(B24*(D$9+D$11)*D24/365,2)</f>
        <v>0</v>
      </c>
      <c r="F24" s="22">
        <f t="shared" si="0"/>
        <v>0</v>
      </c>
    </row>
    <row r="25" spans="1:6" ht="15" customHeight="1" hidden="1">
      <c r="A25" s="17">
        <v>41628</v>
      </c>
      <c r="B25" s="23">
        <f t="shared" si="2"/>
        <v>0</v>
      </c>
      <c r="C25" s="19">
        <v>0</v>
      </c>
      <c r="D25" s="24">
        <f t="shared" si="1"/>
        <v>20</v>
      </c>
      <c r="E25" s="25">
        <f>ROUND(B25*(D$9+D$11)*D25/365,2)</f>
        <v>0</v>
      </c>
      <c r="F25" s="22">
        <f t="shared" si="0"/>
        <v>0</v>
      </c>
    </row>
    <row r="26" spans="1:6" ht="15" customHeight="1" hidden="1">
      <c r="A26" s="17">
        <v>41628</v>
      </c>
      <c r="B26" s="18"/>
      <c r="C26" s="19">
        <v>0</v>
      </c>
      <c r="D26" s="20" t="s">
        <v>15</v>
      </c>
      <c r="E26" s="21" t="s">
        <v>15</v>
      </c>
      <c r="F26" s="22">
        <f t="shared" si="0"/>
      </c>
    </row>
    <row r="27" spans="1:6" ht="15" customHeight="1" hidden="1">
      <c r="A27" s="17">
        <v>42004</v>
      </c>
      <c r="B27" s="23">
        <f t="shared" si="2"/>
        <v>0</v>
      </c>
      <c r="C27" s="19">
        <v>0</v>
      </c>
      <c r="D27" s="24">
        <f t="shared" si="1"/>
        <v>376</v>
      </c>
      <c r="E27" s="25">
        <f aca="true" t="shared" si="3" ref="E27:E39">ROUND(B27*(D$9+D$11)*D27/365,2)</f>
        <v>0</v>
      </c>
      <c r="F27" s="22">
        <f t="shared" si="0"/>
        <v>0</v>
      </c>
    </row>
    <row r="28" spans="1:6" ht="15" customHeight="1" hidden="1">
      <c r="A28" s="26" t="s">
        <v>16</v>
      </c>
      <c r="B28" s="27">
        <f>B27-C27</f>
        <v>0</v>
      </c>
      <c r="C28" s="27"/>
      <c r="D28" s="28"/>
      <c r="E28" s="29">
        <f>SUM(E19:E27)</f>
        <v>0</v>
      </c>
      <c r="F28" s="29">
        <f>SUM(F19:F27)</f>
        <v>0</v>
      </c>
    </row>
    <row r="29" spans="1:6" ht="15" customHeight="1" hidden="1">
      <c r="A29" s="30">
        <v>42035</v>
      </c>
      <c r="B29" s="23">
        <f>B27-C27</f>
        <v>0</v>
      </c>
      <c r="C29" s="19">
        <v>0</v>
      </c>
      <c r="D29" s="24">
        <f>A29-A27</f>
        <v>31</v>
      </c>
      <c r="E29" s="25">
        <f t="shared" si="3"/>
        <v>0</v>
      </c>
      <c r="F29" s="22">
        <f t="shared" si="0"/>
        <v>0</v>
      </c>
    </row>
    <row r="30" spans="1:6" ht="15" customHeight="1" hidden="1">
      <c r="A30" s="31">
        <v>42063</v>
      </c>
      <c r="B30" s="23">
        <f t="shared" si="2"/>
        <v>0</v>
      </c>
      <c r="C30" s="19"/>
      <c r="D30" s="24">
        <f t="shared" si="1"/>
        <v>28</v>
      </c>
      <c r="E30" s="25">
        <f t="shared" si="3"/>
        <v>0</v>
      </c>
      <c r="F30" s="22">
        <f t="shared" si="0"/>
        <v>0</v>
      </c>
    </row>
    <row r="31" spans="1:6" ht="15" customHeight="1" hidden="1">
      <c r="A31" s="30">
        <v>42094</v>
      </c>
      <c r="B31" s="23">
        <f t="shared" si="2"/>
        <v>0</v>
      </c>
      <c r="C31" s="19"/>
      <c r="D31" s="24">
        <f t="shared" si="1"/>
        <v>31</v>
      </c>
      <c r="E31" s="25">
        <f t="shared" si="3"/>
        <v>0</v>
      </c>
      <c r="F31" s="22">
        <f t="shared" si="0"/>
        <v>0</v>
      </c>
    </row>
    <row r="32" spans="1:6" ht="15" customHeight="1" hidden="1">
      <c r="A32" s="30">
        <v>42124</v>
      </c>
      <c r="B32" s="23">
        <f t="shared" si="2"/>
        <v>0</v>
      </c>
      <c r="C32" s="19">
        <v>0</v>
      </c>
      <c r="D32" s="24">
        <f t="shared" si="1"/>
        <v>30</v>
      </c>
      <c r="E32" s="25">
        <f t="shared" si="3"/>
        <v>0</v>
      </c>
      <c r="F32" s="22">
        <f t="shared" si="0"/>
        <v>0</v>
      </c>
    </row>
    <row r="33" spans="1:6" ht="15" customHeight="1" hidden="1">
      <c r="A33" s="30">
        <v>42155</v>
      </c>
      <c r="B33" s="23">
        <f t="shared" si="2"/>
        <v>0</v>
      </c>
      <c r="C33" s="19"/>
      <c r="D33" s="24">
        <f t="shared" si="1"/>
        <v>31</v>
      </c>
      <c r="E33" s="25">
        <f t="shared" si="3"/>
        <v>0</v>
      </c>
      <c r="F33" s="22">
        <f t="shared" si="0"/>
        <v>0</v>
      </c>
    </row>
    <row r="34" spans="1:6" ht="15" customHeight="1" hidden="1">
      <c r="A34" s="30">
        <v>42185</v>
      </c>
      <c r="B34" s="23">
        <f t="shared" si="2"/>
        <v>0</v>
      </c>
      <c r="C34" s="19"/>
      <c r="D34" s="24">
        <f t="shared" si="1"/>
        <v>30</v>
      </c>
      <c r="E34" s="25">
        <f t="shared" si="3"/>
        <v>0</v>
      </c>
      <c r="F34" s="22">
        <f t="shared" si="0"/>
        <v>0</v>
      </c>
    </row>
    <row r="35" spans="1:6" ht="15" customHeight="1" hidden="1">
      <c r="A35" s="30">
        <v>42216</v>
      </c>
      <c r="B35" s="23">
        <f t="shared" si="2"/>
        <v>0</v>
      </c>
      <c r="C35" s="19"/>
      <c r="D35" s="24">
        <f t="shared" si="1"/>
        <v>31</v>
      </c>
      <c r="E35" s="25">
        <f t="shared" si="3"/>
        <v>0</v>
      </c>
      <c r="F35" s="22">
        <f t="shared" si="0"/>
        <v>0</v>
      </c>
    </row>
    <row r="36" spans="1:6" ht="15" customHeight="1" hidden="1">
      <c r="A36" s="30">
        <v>42247</v>
      </c>
      <c r="B36" s="23">
        <f t="shared" si="2"/>
        <v>0</v>
      </c>
      <c r="C36" s="19"/>
      <c r="D36" s="24">
        <f t="shared" si="1"/>
        <v>31</v>
      </c>
      <c r="E36" s="25">
        <f t="shared" si="3"/>
        <v>0</v>
      </c>
      <c r="F36" s="22">
        <f t="shared" si="0"/>
        <v>0</v>
      </c>
    </row>
    <row r="37" spans="1:6" ht="15" customHeight="1" hidden="1">
      <c r="A37" s="30">
        <v>42277</v>
      </c>
      <c r="B37" s="23">
        <f t="shared" si="2"/>
        <v>0</v>
      </c>
      <c r="C37" s="19"/>
      <c r="D37" s="24">
        <f t="shared" si="1"/>
        <v>30</v>
      </c>
      <c r="E37" s="25">
        <f t="shared" si="3"/>
        <v>0</v>
      </c>
      <c r="F37" s="22">
        <f t="shared" si="0"/>
        <v>0</v>
      </c>
    </row>
    <row r="38" spans="1:6" ht="15" customHeight="1" hidden="1">
      <c r="A38" s="30">
        <v>42292</v>
      </c>
      <c r="B38" s="23">
        <v>0</v>
      </c>
      <c r="C38" s="19"/>
      <c r="D38" s="24">
        <f t="shared" si="1"/>
        <v>15</v>
      </c>
      <c r="E38" s="25">
        <f t="shared" si="3"/>
        <v>0</v>
      </c>
      <c r="F38" s="22">
        <f t="shared" si="0"/>
        <v>0</v>
      </c>
    </row>
    <row r="39" spans="1:6" ht="15" customHeight="1" hidden="1">
      <c r="A39" s="30">
        <v>42308</v>
      </c>
      <c r="B39" s="23">
        <f>B38-C38</f>
        <v>0</v>
      </c>
      <c r="C39" s="19"/>
      <c r="D39" s="24">
        <f>A39-A38</f>
        <v>16</v>
      </c>
      <c r="E39" s="25">
        <f t="shared" si="3"/>
        <v>0</v>
      </c>
      <c r="F39" s="22">
        <f>IF(E39&lt;&gt;"x",E39+C39,"")</f>
        <v>0</v>
      </c>
    </row>
    <row r="40" spans="1:6" ht="15" customHeight="1" hidden="1">
      <c r="A40" s="30">
        <v>42704</v>
      </c>
      <c r="B40" s="32">
        <v>0</v>
      </c>
      <c r="C40" s="19"/>
      <c r="D40" s="20" t="s">
        <v>17</v>
      </c>
      <c r="E40" s="21" t="s">
        <v>17</v>
      </c>
      <c r="F40" s="33" t="s">
        <v>17</v>
      </c>
    </row>
    <row r="41" spans="1:6" ht="15" customHeight="1" hidden="1">
      <c r="A41" s="34">
        <v>42732</v>
      </c>
      <c r="B41" s="32">
        <v>0</v>
      </c>
      <c r="C41" s="19"/>
      <c r="D41" s="24">
        <f t="shared" si="1"/>
        <v>28</v>
      </c>
      <c r="E41" s="25">
        <f>ROUND(B40*(D$9+D$11)*D41/365,2)</f>
        <v>0</v>
      </c>
      <c r="F41" s="22">
        <f>IF(E41&lt;&gt;"x",E41+C41,"")</f>
        <v>0</v>
      </c>
    </row>
    <row r="42" spans="1:6" ht="15" customHeight="1" hidden="1">
      <c r="A42" s="30">
        <v>42735</v>
      </c>
      <c r="B42" s="23">
        <f>B41-C41</f>
        <v>0</v>
      </c>
      <c r="C42" s="19"/>
      <c r="D42" s="24">
        <f>A42-A41</f>
        <v>3</v>
      </c>
      <c r="E42" s="25">
        <f>ROUND(B42*(D$9+D$11)*D42/365,2)</f>
        <v>0</v>
      </c>
      <c r="F42" s="22">
        <f>IF(E42&lt;&gt;"x",E42+C42,"")</f>
        <v>0</v>
      </c>
    </row>
    <row r="43" spans="1:6" ht="15" customHeight="1" hidden="1">
      <c r="A43" s="26" t="s">
        <v>18</v>
      </c>
      <c r="B43" s="27">
        <f>B42-C42</f>
        <v>0</v>
      </c>
      <c r="C43" s="27">
        <f>SUM(C29:C42)</f>
        <v>0</v>
      </c>
      <c r="D43" s="28">
        <f>SUM(D41:D42)</f>
        <v>31</v>
      </c>
      <c r="E43" s="29">
        <f>SUM(E29:E42)</f>
        <v>0</v>
      </c>
      <c r="F43" s="29">
        <f>SUM(F29:F42)</f>
        <v>0</v>
      </c>
    </row>
    <row r="44" spans="1:6" ht="15" customHeight="1" hidden="1">
      <c r="A44" s="35">
        <v>42766</v>
      </c>
      <c r="B44" s="23">
        <f>B42-C42</f>
        <v>0</v>
      </c>
      <c r="C44" s="19"/>
      <c r="D44" s="24">
        <f>A44-A42</f>
        <v>31</v>
      </c>
      <c r="E44" s="25">
        <f aca="true" t="shared" si="4" ref="E44:E55">ROUND(B44*(D$9+D$11)*D44/365,2)</f>
        <v>0</v>
      </c>
      <c r="F44" s="22">
        <f t="shared" si="0"/>
        <v>0</v>
      </c>
    </row>
    <row r="45" spans="1:6" ht="15" customHeight="1" hidden="1">
      <c r="A45" s="36">
        <v>42794</v>
      </c>
      <c r="B45" s="23">
        <f aca="true" t="shared" si="5" ref="B45:B56">B44-C44</f>
        <v>0</v>
      </c>
      <c r="C45" s="19"/>
      <c r="D45" s="24">
        <f t="shared" si="1"/>
        <v>28</v>
      </c>
      <c r="E45" s="25">
        <f t="shared" si="4"/>
        <v>0</v>
      </c>
      <c r="F45" s="22">
        <f t="shared" si="0"/>
        <v>0</v>
      </c>
    </row>
    <row r="46" spans="1:6" ht="15" customHeight="1" hidden="1">
      <c r="A46" s="35">
        <v>42825</v>
      </c>
      <c r="B46" s="23">
        <f t="shared" si="5"/>
        <v>0</v>
      </c>
      <c r="C46" s="19"/>
      <c r="D46" s="24">
        <f t="shared" si="1"/>
        <v>31</v>
      </c>
      <c r="E46" s="25">
        <f t="shared" si="4"/>
        <v>0</v>
      </c>
      <c r="F46" s="22">
        <f t="shared" si="0"/>
        <v>0</v>
      </c>
    </row>
    <row r="47" spans="1:6" ht="15" customHeight="1" hidden="1">
      <c r="A47" s="35">
        <v>42855</v>
      </c>
      <c r="B47" s="23">
        <f t="shared" si="5"/>
        <v>0</v>
      </c>
      <c r="C47" s="19"/>
      <c r="D47" s="24">
        <f t="shared" si="1"/>
        <v>30</v>
      </c>
      <c r="E47" s="25">
        <f t="shared" si="4"/>
        <v>0</v>
      </c>
      <c r="F47" s="22">
        <f t="shared" si="0"/>
        <v>0</v>
      </c>
    </row>
    <row r="48" spans="1:6" ht="15" customHeight="1" hidden="1">
      <c r="A48" s="35">
        <v>42886</v>
      </c>
      <c r="B48" s="23">
        <f t="shared" si="5"/>
        <v>0</v>
      </c>
      <c r="C48" s="19"/>
      <c r="D48" s="24">
        <f t="shared" si="1"/>
        <v>31</v>
      </c>
      <c r="E48" s="25">
        <f t="shared" si="4"/>
        <v>0</v>
      </c>
      <c r="F48" s="22">
        <f t="shared" si="0"/>
        <v>0</v>
      </c>
    </row>
    <row r="49" spans="1:6" ht="15" customHeight="1" hidden="1">
      <c r="A49" s="35">
        <v>42916</v>
      </c>
      <c r="B49" s="23">
        <f t="shared" si="5"/>
        <v>0</v>
      </c>
      <c r="C49" s="19"/>
      <c r="D49" s="24">
        <f t="shared" si="1"/>
        <v>30</v>
      </c>
      <c r="E49" s="25">
        <f t="shared" si="4"/>
        <v>0</v>
      </c>
      <c r="F49" s="22">
        <f t="shared" si="0"/>
        <v>0</v>
      </c>
    </row>
    <row r="50" spans="1:6" ht="15" customHeight="1" hidden="1">
      <c r="A50" s="35">
        <v>42947</v>
      </c>
      <c r="B50" s="23">
        <f t="shared" si="5"/>
        <v>0</v>
      </c>
      <c r="C50" s="19"/>
      <c r="D50" s="24">
        <f t="shared" si="1"/>
        <v>31</v>
      </c>
      <c r="E50" s="25">
        <f t="shared" si="4"/>
        <v>0</v>
      </c>
      <c r="F50" s="22">
        <f t="shared" si="0"/>
        <v>0</v>
      </c>
    </row>
    <row r="51" spans="1:6" ht="15" customHeight="1" hidden="1">
      <c r="A51" s="35">
        <v>42978</v>
      </c>
      <c r="B51" s="23">
        <f t="shared" si="5"/>
        <v>0</v>
      </c>
      <c r="C51" s="19"/>
      <c r="D51" s="24">
        <f t="shared" si="1"/>
        <v>31</v>
      </c>
      <c r="E51" s="25">
        <f t="shared" si="4"/>
        <v>0</v>
      </c>
      <c r="F51" s="22">
        <f t="shared" si="0"/>
        <v>0</v>
      </c>
    </row>
    <row r="52" spans="1:6" ht="15" customHeight="1" hidden="1">
      <c r="A52" s="35">
        <v>43008</v>
      </c>
      <c r="B52" s="23">
        <f t="shared" si="5"/>
        <v>0</v>
      </c>
      <c r="C52" s="19"/>
      <c r="D52" s="24">
        <f t="shared" si="1"/>
        <v>30</v>
      </c>
      <c r="E52" s="25">
        <f t="shared" si="4"/>
        <v>0</v>
      </c>
      <c r="F52" s="22">
        <f t="shared" si="0"/>
        <v>0</v>
      </c>
    </row>
    <row r="53" spans="1:6" ht="15" customHeight="1" hidden="1">
      <c r="A53" s="35">
        <v>43039</v>
      </c>
      <c r="B53" s="23">
        <f t="shared" si="5"/>
        <v>0</v>
      </c>
      <c r="C53" s="19"/>
      <c r="D53" s="24">
        <f t="shared" si="1"/>
        <v>31</v>
      </c>
      <c r="E53" s="25">
        <f t="shared" si="4"/>
        <v>0</v>
      </c>
      <c r="F53" s="22">
        <f t="shared" si="0"/>
        <v>0</v>
      </c>
    </row>
    <row r="54" spans="1:6" ht="15" customHeight="1" hidden="1">
      <c r="A54" s="35">
        <v>43069</v>
      </c>
      <c r="B54" s="23">
        <f t="shared" si="5"/>
        <v>0</v>
      </c>
      <c r="C54" s="19"/>
      <c r="D54" s="24">
        <f t="shared" si="1"/>
        <v>30</v>
      </c>
      <c r="E54" s="25">
        <f t="shared" si="4"/>
        <v>0</v>
      </c>
      <c r="F54" s="22">
        <f t="shared" si="0"/>
        <v>0</v>
      </c>
    </row>
    <row r="55" spans="1:6" ht="15" customHeight="1" hidden="1">
      <c r="A55" s="35">
        <v>43100</v>
      </c>
      <c r="B55" s="23">
        <f t="shared" si="5"/>
        <v>0</v>
      </c>
      <c r="C55" s="19"/>
      <c r="D55" s="24">
        <f>A55-A54</f>
        <v>31</v>
      </c>
      <c r="E55" s="25">
        <f t="shared" si="4"/>
        <v>0</v>
      </c>
      <c r="F55" s="22">
        <f t="shared" si="0"/>
        <v>0</v>
      </c>
    </row>
    <row r="56" spans="1:6" ht="15" customHeight="1" hidden="1">
      <c r="A56" s="26" t="s">
        <v>19</v>
      </c>
      <c r="B56" s="27">
        <f t="shared" si="5"/>
        <v>0</v>
      </c>
      <c r="C56" s="27">
        <f>SUM(C44:C55)</f>
        <v>0</v>
      </c>
      <c r="D56" s="28">
        <f>SUM(D44:D55)</f>
        <v>365</v>
      </c>
      <c r="E56" s="29">
        <f>SUM(E44:E55)</f>
        <v>0</v>
      </c>
      <c r="F56" s="29">
        <f>SUM(F44:F55)</f>
        <v>0</v>
      </c>
    </row>
    <row r="57" spans="1:6" ht="15" customHeight="1" hidden="1">
      <c r="A57" s="30">
        <v>43131</v>
      </c>
      <c r="B57" s="23">
        <f>B55-C55</f>
        <v>0</v>
      </c>
      <c r="C57" s="19"/>
      <c r="D57" s="24">
        <f>A57-A55</f>
        <v>31</v>
      </c>
      <c r="E57" s="25">
        <f aca="true" t="shared" si="6" ref="E57:E66">ROUND(B57*(D$9+D$11)*D57/365,2)</f>
        <v>0</v>
      </c>
      <c r="F57" s="22">
        <f t="shared" si="0"/>
        <v>0</v>
      </c>
    </row>
    <row r="58" spans="1:6" ht="15" customHeight="1" hidden="1">
      <c r="A58" s="31">
        <v>43159</v>
      </c>
      <c r="B58" s="23">
        <f aca="true" t="shared" si="7" ref="B58:B65">B57-C57</f>
        <v>0</v>
      </c>
      <c r="C58" s="19"/>
      <c r="D58" s="24">
        <f>A58-A57</f>
        <v>28</v>
      </c>
      <c r="E58" s="25">
        <f>ROUND(B58*(D$9+D$11)*D58/365,2)</f>
        <v>0</v>
      </c>
      <c r="F58" s="22">
        <f>IF(E58&lt;&gt;"x",E58+C58,"")</f>
        <v>0</v>
      </c>
    </row>
    <row r="59" spans="1:6" ht="15" customHeight="1" hidden="1">
      <c r="A59" s="30">
        <v>43190</v>
      </c>
      <c r="B59" s="23">
        <f t="shared" si="7"/>
        <v>0</v>
      </c>
      <c r="C59" s="19"/>
      <c r="D59" s="24">
        <f>A59-A58</f>
        <v>31</v>
      </c>
      <c r="E59" s="25">
        <f>ROUND(B59*(D$9+D$11)*D59/365,2)</f>
        <v>0</v>
      </c>
      <c r="F59" s="22">
        <f>IF(E59&lt;&gt;"x",E59+C59,"")</f>
        <v>0</v>
      </c>
    </row>
    <row r="60" spans="1:6" ht="15" customHeight="1" hidden="1">
      <c r="A60" s="30">
        <v>43220</v>
      </c>
      <c r="B60" s="23">
        <f t="shared" si="7"/>
        <v>0</v>
      </c>
      <c r="C60" s="19"/>
      <c r="D60" s="24">
        <f t="shared" si="1"/>
        <v>30</v>
      </c>
      <c r="E60" s="25">
        <f t="shared" si="6"/>
        <v>0</v>
      </c>
      <c r="F60" s="22">
        <f t="shared" si="0"/>
        <v>0</v>
      </c>
    </row>
    <row r="61" spans="1:6" ht="15" customHeight="1" hidden="1">
      <c r="A61" s="30">
        <v>43251</v>
      </c>
      <c r="B61" s="23">
        <f t="shared" si="7"/>
        <v>0</v>
      </c>
      <c r="C61" s="19"/>
      <c r="D61" s="24">
        <f t="shared" si="1"/>
        <v>31</v>
      </c>
      <c r="E61" s="25">
        <f t="shared" si="6"/>
        <v>0</v>
      </c>
      <c r="F61" s="22">
        <f t="shared" si="0"/>
        <v>0</v>
      </c>
    </row>
    <row r="62" spans="1:6" ht="15" customHeight="1" hidden="1">
      <c r="A62" s="30">
        <v>43281</v>
      </c>
      <c r="B62" s="23">
        <f t="shared" si="7"/>
        <v>0</v>
      </c>
      <c r="C62" s="19"/>
      <c r="D62" s="24">
        <f t="shared" si="1"/>
        <v>30</v>
      </c>
      <c r="E62" s="25">
        <f t="shared" si="6"/>
        <v>0</v>
      </c>
      <c r="F62" s="22">
        <f t="shared" si="0"/>
        <v>0</v>
      </c>
    </row>
    <row r="63" spans="1:6" ht="15" customHeight="1" hidden="1">
      <c r="A63" s="30">
        <v>43312</v>
      </c>
      <c r="B63" s="23">
        <f t="shared" si="7"/>
        <v>0</v>
      </c>
      <c r="C63" s="19"/>
      <c r="D63" s="24">
        <f t="shared" si="1"/>
        <v>31</v>
      </c>
      <c r="E63" s="25">
        <f t="shared" si="6"/>
        <v>0</v>
      </c>
      <c r="F63" s="22">
        <f t="shared" si="0"/>
        <v>0</v>
      </c>
    </row>
    <row r="64" spans="1:6" ht="15" customHeight="1" hidden="1">
      <c r="A64" s="30">
        <v>43343</v>
      </c>
      <c r="B64" s="23">
        <f t="shared" si="7"/>
        <v>0</v>
      </c>
      <c r="C64" s="19"/>
      <c r="D64" s="24">
        <f t="shared" si="1"/>
        <v>31</v>
      </c>
      <c r="E64" s="25">
        <f t="shared" si="6"/>
        <v>0</v>
      </c>
      <c r="F64" s="22">
        <f t="shared" si="0"/>
        <v>0</v>
      </c>
    </row>
    <row r="65" spans="1:6" ht="15" customHeight="1" hidden="1">
      <c r="A65" s="30">
        <v>43373</v>
      </c>
      <c r="B65" s="23">
        <f t="shared" si="7"/>
        <v>0</v>
      </c>
      <c r="C65" s="19"/>
      <c r="D65" s="24">
        <f t="shared" si="1"/>
        <v>30</v>
      </c>
      <c r="E65" s="25">
        <f t="shared" si="6"/>
        <v>0</v>
      </c>
      <c r="F65" s="22">
        <f t="shared" si="0"/>
        <v>0</v>
      </c>
    </row>
    <row r="66" spans="1:7" ht="15" customHeight="1" hidden="1">
      <c r="A66" s="30">
        <v>43404</v>
      </c>
      <c r="B66" s="37">
        <v>0</v>
      </c>
      <c r="C66" s="19"/>
      <c r="D66" s="24">
        <f t="shared" si="1"/>
        <v>31</v>
      </c>
      <c r="E66" s="25">
        <f t="shared" si="6"/>
        <v>0</v>
      </c>
      <c r="F66" s="22">
        <f t="shared" si="0"/>
        <v>0</v>
      </c>
      <c r="G66" s="38"/>
    </row>
    <row r="67" spans="1:6" ht="15" customHeight="1" hidden="1">
      <c r="A67" s="30">
        <v>43444</v>
      </c>
      <c r="B67" s="32">
        <v>0</v>
      </c>
      <c r="C67" s="19"/>
      <c r="D67" s="24" t="s">
        <v>15</v>
      </c>
      <c r="E67" s="25" t="s">
        <v>15</v>
      </c>
      <c r="F67" s="22" t="s">
        <v>15</v>
      </c>
    </row>
    <row r="68" spans="1:7" ht="15" customHeight="1" hidden="1">
      <c r="A68" s="30">
        <v>43451</v>
      </c>
      <c r="B68" s="37">
        <v>0</v>
      </c>
      <c r="C68" s="19"/>
      <c r="D68" s="24">
        <f>A68-A67</f>
        <v>7</v>
      </c>
      <c r="E68" s="25">
        <f>ROUND(B67*(D$9+D$11)*D68/365,2)</f>
        <v>0</v>
      </c>
      <c r="F68" s="22">
        <f>IF(E68&lt;&gt;"x",E68+C68,"")</f>
        <v>0</v>
      </c>
      <c r="G68" s="38"/>
    </row>
    <row r="69" spans="1:6" ht="15" customHeight="1" hidden="1">
      <c r="A69" s="30">
        <v>43465</v>
      </c>
      <c r="B69" s="32">
        <v>0</v>
      </c>
      <c r="C69" s="19"/>
      <c r="D69" s="24">
        <f>A69-A68</f>
        <v>14</v>
      </c>
      <c r="E69" s="25">
        <f>ROUND(B69*(D$9+D$11)*D69/365,2)</f>
        <v>0</v>
      </c>
      <c r="F69" s="22">
        <f>IF(E69&lt;&gt;"x",E69+C69,"")</f>
        <v>0</v>
      </c>
    </row>
    <row r="70" spans="1:6" ht="15" customHeight="1" hidden="1">
      <c r="A70" s="26" t="s">
        <v>20</v>
      </c>
      <c r="B70" s="27">
        <f>B69-C69</f>
        <v>0</v>
      </c>
      <c r="C70" s="27">
        <f>SUM(C57:C69)</f>
        <v>0</v>
      </c>
      <c r="D70" s="28">
        <f>SUM(D69)</f>
        <v>14</v>
      </c>
      <c r="E70" s="29">
        <f>SUM(E57:E69)</f>
        <v>0</v>
      </c>
      <c r="F70" s="29">
        <f>SUM(F57:F69)</f>
        <v>0</v>
      </c>
    </row>
    <row r="71" spans="1:6" ht="15" customHeight="1">
      <c r="A71" s="35">
        <v>43496</v>
      </c>
      <c r="B71" s="23">
        <v>0</v>
      </c>
      <c r="C71" s="19"/>
      <c r="D71" s="24">
        <f>A71-A69</f>
        <v>31</v>
      </c>
      <c r="E71" s="25">
        <f aca="true" t="shared" si="8" ref="E71:E82">ROUND(B71*(D$9+D$11)*D71/365,2)</f>
        <v>0</v>
      </c>
      <c r="F71" s="22">
        <f t="shared" si="0"/>
        <v>0</v>
      </c>
    </row>
    <row r="72" spans="1:6" ht="15" customHeight="1">
      <c r="A72" s="36">
        <v>43524</v>
      </c>
      <c r="B72" s="23">
        <v>0</v>
      </c>
      <c r="C72" s="19"/>
      <c r="D72" s="24">
        <f t="shared" si="1"/>
        <v>28</v>
      </c>
      <c r="E72" s="25">
        <f t="shared" si="8"/>
        <v>0</v>
      </c>
      <c r="F72" s="22">
        <f t="shared" si="0"/>
        <v>0</v>
      </c>
    </row>
    <row r="73" spans="1:6" ht="15" customHeight="1">
      <c r="A73" s="35">
        <v>43555</v>
      </c>
      <c r="B73" s="23">
        <v>0</v>
      </c>
      <c r="C73" s="19"/>
      <c r="D73" s="24">
        <f t="shared" si="1"/>
        <v>31</v>
      </c>
      <c r="E73" s="25">
        <f t="shared" si="8"/>
        <v>0</v>
      </c>
      <c r="F73" s="22">
        <f t="shared" si="0"/>
        <v>0</v>
      </c>
    </row>
    <row r="74" spans="1:6" ht="15" customHeight="1">
      <c r="A74" s="35">
        <v>43585</v>
      </c>
      <c r="B74" s="23">
        <v>0</v>
      </c>
      <c r="C74" s="19"/>
      <c r="D74" s="24">
        <f t="shared" si="1"/>
        <v>30</v>
      </c>
      <c r="E74" s="25">
        <f t="shared" si="8"/>
        <v>0</v>
      </c>
      <c r="F74" s="22">
        <f t="shared" si="0"/>
        <v>0</v>
      </c>
    </row>
    <row r="75" spans="1:6" ht="15" customHeight="1">
      <c r="A75" s="35">
        <v>43616</v>
      </c>
      <c r="B75" s="23">
        <v>0</v>
      </c>
      <c r="C75" s="19"/>
      <c r="D75" s="24">
        <f t="shared" si="1"/>
        <v>31</v>
      </c>
      <c r="E75" s="25">
        <f t="shared" si="8"/>
        <v>0</v>
      </c>
      <c r="F75" s="22">
        <f t="shared" si="0"/>
        <v>0</v>
      </c>
    </row>
    <row r="76" spans="1:6" ht="15" customHeight="1">
      <c r="A76" s="35">
        <v>43646</v>
      </c>
      <c r="B76" s="23">
        <v>0</v>
      </c>
      <c r="C76" s="19"/>
      <c r="D76" s="24">
        <f t="shared" si="1"/>
        <v>30</v>
      </c>
      <c r="E76" s="25">
        <f t="shared" si="8"/>
        <v>0</v>
      </c>
      <c r="F76" s="22">
        <f t="shared" si="0"/>
        <v>0</v>
      </c>
    </row>
    <row r="77" spans="1:6" ht="15" customHeight="1">
      <c r="A77" s="35">
        <v>43677</v>
      </c>
      <c r="B77" s="23">
        <v>0</v>
      </c>
      <c r="C77" s="19"/>
      <c r="D77" s="24">
        <f t="shared" si="1"/>
        <v>31</v>
      </c>
      <c r="E77" s="25">
        <f t="shared" si="8"/>
        <v>0</v>
      </c>
      <c r="F77" s="22">
        <f t="shared" si="0"/>
        <v>0</v>
      </c>
    </row>
    <row r="78" spans="1:6" ht="15" customHeight="1">
      <c r="A78" s="35">
        <v>43708</v>
      </c>
      <c r="B78" s="23">
        <v>0</v>
      </c>
      <c r="C78" s="19"/>
      <c r="D78" s="24">
        <f t="shared" si="1"/>
        <v>31</v>
      </c>
      <c r="E78" s="25">
        <f t="shared" si="8"/>
        <v>0</v>
      </c>
      <c r="F78" s="22">
        <f t="shared" si="0"/>
        <v>0</v>
      </c>
    </row>
    <row r="79" spans="1:6" ht="15" customHeight="1">
      <c r="A79" s="35">
        <v>43738</v>
      </c>
      <c r="B79" s="23">
        <v>0</v>
      </c>
      <c r="C79" s="19"/>
      <c r="D79" s="24">
        <f t="shared" si="1"/>
        <v>30</v>
      </c>
      <c r="E79" s="25">
        <f t="shared" si="8"/>
        <v>0</v>
      </c>
      <c r="F79" s="22">
        <f t="shared" si="0"/>
        <v>0</v>
      </c>
    </row>
    <row r="80" spans="1:6" ht="15" customHeight="1">
      <c r="A80" s="35">
        <v>43769</v>
      </c>
      <c r="B80" s="23">
        <v>0</v>
      </c>
      <c r="C80" s="19"/>
      <c r="D80" s="24">
        <f t="shared" si="1"/>
        <v>31</v>
      </c>
      <c r="E80" s="25">
        <f t="shared" si="8"/>
        <v>0</v>
      </c>
      <c r="F80" s="22">
        <f t="shared" si="0"/>
        <v>0</v>
      </c>
    </row>
    <row r="81" spans="1:6" ht="15" customHeight="1">
      <c r="A81" s="35">
        <v>43799</v>
      </c>
      <c r="B81" s="23">
        <v>1425000</v>
      </c>
      <c r="C81" s="19"/>
      <c r="D81" s="24">
        <f t="shared" si="1"/>
        <v>30</v>
      </c>
      <c r="E81" s="25">
        <f t="shared" si="8"/>
        <v>1920.82</v>
      </c>
      <c r="F81" s="22">
        <f t="shared" si="0"/>
        <v>1920.82</v>
      </c>
    </row>
    <row r="82" spans="1:6" ht="15" customHeight="1">
      <c r="A82" s="35">
        <v>43830</v>
      </c>
      <c r="B82" s="23">
        <f>B81</f>
        <v>1425000</v>
      </c>
      <c r="C82" s="19"/>
      <c r="D82" s="24">
        <f>A82-A81</f>
        <v>31</v>
      </c>
      <c r="E82" s="25">
        <f t="shared" si="8"/>
        <v>1984.85</v>
      </c>
      <c r="F82" s="22">
        <f t="shared" si="0"/>
        <v>1984.85</v>
      </c>
    </row>
    <row r="83" spans="1:6" ht="15" customHeight="1">
      <c r="A83" s="26" t="s">
        <v>21</v>
      </c>
      <c r="B83" s="27">
        <f>B82-C82</f>
        <v>1425000</v>
      </c>
      <c r="C83" s="39">
        <f>SUM(C71:C82)</f>
        <v>0</v>
      </c>
      <c r="D83" s="28">
        <f>SUM(D71:D82)</f>
        <v>365</v>
      </c>
      <c r="E83" s="29">
        <f>SUM(E71:E82)</f>
        <v>3905.67</v>
      </c>
      <c r="F83" s="29">
        <f>SUM(F71:F82)</f>
        <v>3905.67</v>
      </c>
    </row>
    <row r="84" spans="1:6" ht="15" customHeight="1">
      <c r="A84" s="30">
        <v>43861</v>
      </c>
      <c r="B84" s="23">
        <f>B82-C82</f>
        <v>1425000</v>
      </c>
      <c r="C84" s="19"/>
      <c r="D84" s="24">
        <f>A84-A82</f>
        <v>31</v>
      </c>
      <c r="E84" s="25">
        <f aca="true" t="shared" si="9" ref="E84:E95">ROUND(B84*(D$9+D$11)*D84/365,2)</f>
        <v>1984.85</v>
      </c>
      <c r="F84" s="22">
        <f t="shared" si="0"/>
        <v>1984.85</v>
      </c>
    </row>
    <row r="85" spans="1:6" ht="15" customHeight="1">
      <c r="A85" s="31">
        <v>43890</v>
      </c>
      <c r="B85" s="23">
        <f aca="true" t="shared" si="10" ref="B85:B96">B84-C84</f>
        <v>1425000</v>
      </c>
      <c r="C85" s="19"/>
      <c r="D85" s="24">
        <f t="shared" si="1"/>
        <v>29</v>
      </c>
      <c r="E85" s="25">
        <f t="shared" si="9"/>
        <v>1856.79</v>
      </c>
      <c r="F85" s="22">
        <f aca="true" t="shared" si="11" ref="F85:F147">IF(E85&lt;&gt;"x",E85+C85,"")</f>
        <v>1856.79</v>
      </c>
    </row>
    <row r="86" spans="1:6" ht="15" customHeight="1">
      <c r="A86" s="30">
        <v>43921</v>
      </c>
      <c r="B86" s="23">
        <f t="shared" si="10"/>
        <v>1425000</v>
      </c>
      <c r="C86" s="19"/>
      <c r="D86" s="24">
        <f t="shared" si="1"/>
        <v>31</v>
      </c>
      <c r="E86" s="25">
        <f t="shared" si="9"/>
        <v>1984.85</v>
      </c>
      <c r="F86" s="22">
        <f t="shared" si="11"/>
        <v>1984.85</v>
      </c>
    </row>
    <row r="87" spans="1:6" ht="15" customHeight="1">
      <c r="A87" s="30">
        <v>43951</v>
      </c>
      <c r="B87" s="23">
        <f t="shared" si="10"/>
        <v>1425000</v>
      </c>
      <c r="C87" s="19"/>
      <c r="D87" s="24">
        <f t="shared" si="1"/>
        <v>30</v>
      </c>
      <c r="E87" s="25">
        <f t="shared" si="9"/>
        <v>1920.82</v>
      </c>
      <c r="F87" s="22">
        <f t="shared" si="11"/>
        <v>1920.82</v>
      </c>
    </row>
    <row r="88" spans="1:6" ht="15" customHeight="1">
      <c r="A88" s="30">
        <v>43982</v>
      </c>
      <c r="B88" s="23">
        <f t="shared" si="10"/>
        <v>1425000</v>
      </c>
      <c r="C88" s="19"/>
      <c r="D88" s="24">
        <f t="shared" si="1"/>
        <v>31</v>
      </c>
      <c r="E88" s="25">
        <f t="shared" si="9"/>
        <v>1984.85</v>
      </c>
      <c r="F88" s="22">
        <f t="shared" si="11"/>
        <v>1984.85</v>
      </c>
    </row>
    <row r="89" spans="1:6" ht="15" customHeight="1">
      <c r="A89" s="30">
        <v>44012</v>
      </c>
      <c r="B89" s="23">
        <f t="shared" si="10"/>
        <v>1425000</v>
      </c>
      <c r="C89" s="19"/>
      <c r="D89" s="24">
        <f t="shared" si="1"/>
        <v>30</v>
      </c>
      <c r="E89" s="25">
        <f t="shared" si="9"/>
        <v>1920.82</v>
      </c>
      <c r="F89" s="22">
        <f t="shared" si="11"/>
        <v>1920.82</v>
      </c>
    </row>
    <row r="90" spans="1:6" ht="15" customHeight="1">
      <c r="A90" s="30">
        <v>44043</v>
      </c>
      <c r="B90" s="23">
        <f t="shared" si="10"/>
        <v>1425000</v>
      </c>
      <c r="C90" s="19"/>
      <c r="D90" s="24">
        <f t="shared" si="1"/>
        <v>31</v>
      </c>
      <c r="E90" s="25">
        <f t="shared" si="9"/>
        <v>1984.85</v>
      </c>
      <c r="F90" s="22">
        <f t="shared" si="11"/>
        <v>1984.85</v>
      </c>
    </row>
    <row r="91" spans="1:6" ht="15" customHeight="1">
      <c r="A91" s="30">
        <v>44074</v>
      </c>
      <c r="B91" s="23">
        <f t="shared" si="10"/>
        <v>1425000</v>
      </c>
      <c r="C91" s="19"/>
      <c r="D91" s="24">
        <f t="shared" si="1"/>
        <v>31</v>
      </c>
      <c r="E91" s="25">
        <f t="shared" si="9"/>
        <v>1984.85</v>
      </c>
      <c r="F91" s="22">
        <f t="shared" si="11"/>
        <v>1984.85</v>
      </c>
    </row>
    <row r="92" spans="1:6" ht="15" customHeight="1">
      <c r="A92" s="30">
        <v>44104</v>
      </c>
      <c r="B92" s="23">
        <f t="shared" si="10"/>
        <v>1425000</v>
      </c>
      <c r="C92" s="19"/>
      <c r="D92" s="24">
        <f aca="true" t="shared" si="12" ref="D92:D147">A92-A91</f>
        <v>30</v>
      </c>
      <c r="E92" s="25">
        <f t="shared" si="9"/>
        <v>1920.82</v>
      </c>
      <c r="F92" s="22">
        <f t="shared" si="11"/>
        <v>1920.82</v>
      </c>
    </row>
    <row r="93" spans="1:6" ht="15" customHeight="1">
      <c r="A93" s="30">
        <v>44135</v>
      </c>
      <c r="B93" s="23">
        <f t="shared" si="10"/>
        <v>1425000</v>
      </c>
      <c r="C93" s="19"/>
      <c r="D93" s="24">
        <f t="shared" si="12"/>
        <v>31</v>
      </c>
      <c r="E93" s="25">
        <f t="shared" si="9"/>
        <v>1984.85</v>
      </c>
      <c r="F93" s="22">
        <f t="shared" si="11"/>
        <v>1984.85</v>
      </c>
    </row>
    <row r="94" spans="1:6" ht="15" customHeight="1">
      <c r="A94" s="30">
        <v>44165</v>
      </c>
      <c r="B94" s="23">
        <f t="shared" si="10"/>
        <v>1425000</v>
      </c>
      <c r="C94" s="19"/>
      <c r="D94" s="24">
        <f t="shared" si="12"/>
        <v>30</v>
      </c>
      <c r="E94" s="25">
        <f t="shared" si="9"/>
        <v>1920.82</v>
      </c>
      <c r="F94" s="22">
        <f t="shared" si="11"/>
        <v>1920.82</v>
      </c>
    </row>
    <row r="95" spans="1:6" ht="15" customHeight="1">
      <c r="A95" s="30">
        <v>44196</v>
      </c>
      <c r="B95" s="23">
        <f t="shared" si="10"/>
        <v>1425000</v>
      </c>
      <c r="C95" s="19"/>
      <c r="D95" s="24">
        <f>A95-A94</f>
        <v>31</v>
      </c>
      <c r="E95" s="25">
        <f t="shared" si="9"/>
        <v>1984.85</v>
      </c>
      <c r="F95" s="22">
        <f t="shared" si="11"/>
        <v>1984.85</v>
      </c>
    </row>
    <row r="96" spans="1:6" ht="15" customHeight="1">
      <c r="A96" s="26" t="s">
        <v>22</v>
      </c>
      <c r="B96" s="27">
        <f t="shared" si="10"/>
        <v>1425000</v>
      </c>
      <c r="C96" s="39">
        <f>SUM(C84:C95)</f>
        <v>0</v>
      </c>
      <c r="D96" s="28">
        <f>SUM(D84:D95)</f>
        <v>366</v>
      </c>
      <c r="E96" s="29">
        <f>SUM(E84:E95)</f>
        <v>23434.019999999997</v>
      </c>
      <c r="F96" s="29">
        <f>SUM(F84:F95)</f>
        <v>23434.019999999997</v>
      </c>
    </row>
    <row r="97" spans="1:6" ht="15" customHeight="1">
      <c r="A97" s="35">
        <v>44227</v>
      </c>
      <c r="B97" s="23">
        <f>B95-C95</f>
        <v>1425000</v>
      </c>
      <c r="C97" s="19"/>
      <c r="D97" s="24">
        <f>A97-A95</f>
        <v>31</v>
      </c>
      <c r="E97" s="25">
        <f aca="true" t="shared" si="13" ref="E97:E108">ROUND(B97*(D$9+D$11)*D97/365,2)</f>
        <v>1984.85</v>
      </c>
      <c r="F97" s="22">
        <f t="shared" si="11"/>
        <v>1984.85</v>
      </c>
    </row>
    <row r="98" spans="1:6" ht="15" customHeight="1">
      <c r="A98" s="36">
        <v>44255</v>
      </c>
      <c r="B98" s="23">
        <f aca="true" t="shared" si="14" ref="B98:B109">B97-C97</f>
        <v>1425000</v>
      </c>
      <c r="C98" s="19"/>
      <c r="D98" s="24">
        <f t="shared" si="12"/>
        <v>28</v>
      </c>
      <c r="E98" s="25">
        <f t="shared" si="13"/>
        <v>1792.77</v>
      </c>
      <c r="F98" s="22">
        <f t="shared" si="11"/>
        <v>1792.77</v>
      </c>
    </row>
    <row r="99" spans="1:6" ht="15" customHeight="1">
      <c r="A99" s="35">
        <v>44286</v>
      </c>
      <c r="B99" s="23">
        <f>B98-C98</f>
        <v>1425000</v>
      </c>
      <c r="C99" s="19"/>
      <c r="D99" s="24">
        <f t="shared" si="12"/>
        <v>31</v>
      </c>
      <c r="E99" s="25">
        <f t="shared" si="13"/>
        <v>1984.85</v>
      </c>
      <c r="F99" s="22">
        <f t="shared" si="11"/>
        <v>1984.85</v>
      </c>
    </row>
    <row r="100" spans="1:6" ht="15" customHeight="1">
      <c r="A100" s="35">
        <v>44316</v>
      </c>
      <c r="B100" s="23">
        <f t="shared" si="14"/>
        <v>1425000</v>
      </c>
      <c r="C100" s="19"/>
      <c r="D100" s="24">
        <f>A100-A99</f>
        <v>30</v>
      </c>
      <c r="E100" s="25">
        <f>ROUND(B100*(D$9+D$11)*D100/365,2)</f>
        <v>1920.82</v>
      </c>
      <c r="F100" s="22">
        <f>IF(E100&lt;&gt;"x",E100+C100,"")</f>
        <v>1920.82</v>
      </c>
    </row>
    <row r="101" spans="1:6" ht="15" customHeight="1">
      <c r="A101" s="35">
        <v>44347</v>
      </c>
      <c r="B101" s="23">
        <f t="shared" si="14"/>
        <v>1425000</v>
      </c>
      <c r="C101" s="19"/>
      <c r="D101" s="24">
        <f t="shared" si="12"/>
        <v>31</v>
      </c>
      <c r="E101" s="25">
        <f t="shared" si="13"/>
        <v>1984.85</v>
      </c>
      <c r="F101" s="22">
        <f t="shared" si="11"/>
        <v>1984.85</v>
      </c>
    </row>
    <row r="102" spans="1:6" ht="15" customHeight="1">
      <c r="A102" s="35">
        <v>44377</v>
      </c>
      <c r="B102" s="23">
        <f t="shared" si="14"/>
        <v>1425000</v>
      </c>
      <c r="C102" s="19"/>
      <c r="D102" s="24">
        <f t="shared" si="12"/>
        <v>30</v>
      </c>
      <c r="E102" s="25">
        <f t="shared" si="13"/>
        <v>1920.82</v>
      </c>
      <c r="F102" s="22">
        <f t="shared" si="11"/>
        <v>1920.82</v>
      </c>
    </row>
    <row r="103" spans="1:6" ht="15" customHeight="1">
      <c r="A103" s="35">
        <v>44408</v>
      </c>
      <c r="B103" s="23">
        <f t="shared" si="14"/>
        <v>1425000</v>
      </c>
      <c r="C103" s="19"/>
      <c r="D103" s="24">
        <f t="shared" si="12"/>
        <v>31</v>
      </c>
      <c r="E103" s="25">
        <f t="shared" si="13"/>
        <v>1984.85</v>
      </c>
      <c r="F103" s="22">
        <f t="shared" si="11"/>
        <v>1984.85</v>
      </c>
    </row>
    <row r="104" spans="1:6" ht="15" customHeight="1">
      <c r="A104" s="35">
        <v>44439</v>
      </c>
      <c r="B104" s="23">
        <f t="shared" si="14"/>
        <v>1425000</v>
      </c>
      <c r="C104" s="19"/>
      <c r="D104" s="24">
        <f t="shared" si="12"/>
        <v>31</v>
      </c>
      <c r="E104" s="25">
        <f t="shared" si="13"/>
        <v>1984.85</v>
      </c>
      <c r="F104" s="22">
        <f t="shared" si="11"/>
        <v>1984.85</v>
      </c>
    </row>
    <row r="105" spans="1:6" ht="15" customHeight="1">
      <c r="A105" s="35">
        <v>44469</v>
      </c>
      <c r="B105" s="23">
        <f t="shared" si="14"/>
        <v>1425000</v>
      </c>
      <c r="C105" s="19"/>
      <c r="D105" s="24">
        <f t="shared" si="12"/>
        <v>30</v>
      </c>
      <c r="E105" s="25">
        <f t="shared" si="13"/>
        <v>1920.82</v>
      </c>
      <c r="F105" s="22">
        <f t="shared" si="11"/>
        <v>1920.82</v>
      </c>
    </row>
    <row r="106" spans="1:6" ht="15" customHeight="1">
      <c r="A106" s="35">
        <v>44500</v>
      </c>
      <c r="B106" s="23">
        <f t="shared" si="14"/>
        <v>1425000</v>
      </c>
      <c r="C106" s="19"/>
      <c r="D106" s="24">
        <f t="shared" si="12"/>
        <v>31</v>
      </c>
      <c r="E106" s="25">
        <f t="shared" si="13"/>
        <v>1984.85</v>
      </c>
      <c r="F106" s="22">
        <f t="shared" si="11"/>
        <v>1984.85</v>
      </c>
    </row>
    <row r="107" spans="1:6" ht="15" customHeight="1">
      <c r="A107" s="35">
        <v>44530</v>
      </c>
      <c r="B107" s="23">
        <f t="shared" si="14"/>
        <v>1425000</v>
      </c>
      <c r="C107" s="19"/>
      <c r="D107" s="24">
        <f t="shared" si="12"/>
        <v>30</v>
      </c>
      <c r="E107" s="25">
        <f t="shared" si="13"/>
        <v>1920.82</v>
      </c>
      <c r="F107" s="22">
        <f t="shared" si="11"/>
        <v>1920.82</v>
      </c>
    </row>
    <row r="108" spans="1:6" ht="15" customHeight="1">
      <c r="A108" s="35">
        <v>44561</v>
      </c>
      <c r="B108" s="23">
        <f t="shared" si="14"/>
        <v>1425000</v>
      </c>
      <c r="C108" s="19"/>
      <c r="D108" s="24">
        <f t="shared" si="12"/>
        <v>31</v>
      </c>
      <c r="E108" s="25">
        <f t="shared" si="13"/>
        <v>1984.85</v>
      </c>
      <c r="F108" s="22">
        <f t="shared" si="11"/>
        <v>1984.85</v>
      </c>
    </row>
    <row r="109" spans="1:6" ht="15" customHeight="1">
      <c r="A109" s="26" t="s">
        <v>23</v>
      </c>
      <c r="B109" s="27">
        <f t="shared" si="14"/>
        <v>1425000</v>
      </c>
      <c r="C109" s="27">
        <f>SUM(C97:C108)</f>
        <v>0</v>
      </c>
      <c r="D109" s="28">
        <f>SUM(D97:D108)</f>
        <v>365</v>
      </c>
      <c r="E109" s="29">
        <f>SUM(E97:E108)</f>
        <v>23369.999999999996</v>
      </c>
      <c r="F109" s="29">
        <f>SUM(F97:F108)</f>
        <v>23369.999999999996</v>
      </c>
    </row>
    <row r="110" spans="1:6" ht="15" customHeight="1">
      <c r="A110" s="30">
        <v>44592</v>
      </c>
      <c r="B110" s="23">
        <f>B108-C108</f>
        <v>1425000</v>
      </c>
      <c r="C110" s="19"/>
      <c r="D110" s="24">
        <f>A110-A108</f>
        <v>31</v>
      </c>
      <c r="E110" s="25">
        <f aca="true" t="shared" si="15" ref="E110:E121">ROUND(B110*(D$9+D$11)*D110/365,2)</f>
        <v>1984.85</v>
      </c>
      <c r="F110" s="22">
        <f t="shared" si="11"/>
        <v>1984.85</v>
      </c>
    </row>
    <row r="111" spans="1:6" ht="15" customHeight="1">
      <c r="A111" s="31">
        <v>44620</v>
      </c>
      <c r="B111" s="23">
        <f aca="true" t="shared" si="16" ref="B111:B122">B110-C110</f>
        <v>1425000</v>
      </c>
      <c r="C111" s="19"/>
      <c r="D111" s="24">
        <f t="shared" si="12"/>
        <v>28</v>
      </c>
      <c r="E111" s="25">
        <f t="shared" si="15"/>
        <v>1792.77</v>
      </c>
      <c r="F111" s="22">
        <f t="shared" si="11"/>
        <v>1792.77</v>
      </c>
    </row>
    <row r="112" spans="1:6" ht="15" customHeight="1">
      <c r="A112" s="30">
        <v>44651</v>
      </c>
      <c r="B112" s="23">
        <f t="shared" si="16"/>
        <v>1425000</v>
      </c>
      <c r="C112" s="19"/>
      <c r="D112" s="24">
        <f t="shared" si="12"/>
        <v>31</v>
      </c>
      <c r="E112" s="25">
        <f t="shared" si="15"/>
        <v>1984.85</v>
      </c>
      <c r="F112" s="22">
        <f t="shared" si="11"/>
        <v>1984.85</v>
      </c>
    </row>
    <row r="113" spans="1:6" ht="15" customHeight="1">
      <c r="A113" s="30">
        <v>44681</v>
      </c>
      <c r="B113" s="23">
        <f t="shared" si="16"/>
        <v>1425000</v>
      </c>
      <c r="C113" s="19"/>
      <c r="D113" s="24">
        <f t="shared" si="12"/>
        <v>30</v>
      </c>
      <c r="E113" s="25">
        <f t="shared" si="15"/>
        <v>1920.82</v>
      </c>
      <c r="F113" s="22">
        <f t="shared" si="11"/>
        <v>1920.82</v>
      </c>
    </row>
    <row r="114" spans="1:6" ht="15" customHeight="1">
      <c r="A114" s="30">
        <v>44712</v>
      </c>
      <c r="B114" s="23">
        <f t="shared" si="16"/>
        <v>1425000</v>
      </c>
      <c r="C114" s="19"/>
      <c r="D114" s="24">
        <f t="shared" si="12"/>
        <v>31</v>
      </c>
      <c r="E114" s="25">
        <f t="shared" si="15"/>
        <v>1984.85</v>
      </c>
      <c r="F114" s="22">
        <f t="shared" si="11"/>
        <v>1984.85</v>
      </c>
    </row>
    <row r="115" spans="1:6" ht="15" customHeight="1">
      <c r="A115" s="30">
        <v>44742</v>
      </c>
      <c r="B115" s="23">
        <f t="shared" si="16"/>
        <v>1425000</v>
      </c>
      <c r="C115" s="19"/>
      <c r="D115" s="24">
        <f t="shared" si="12"/>
        <v>30</v>
      </c>
      <c r="E115" s="25">
        <f t="shared" si="15"/>
        <v>1920.82</v>
      </c>
      <c r="F115" s="22">
        <f t="shared" si="11"/>
        <v>1920.82</v>
      </c>
    </row>
    <row r="116" spans="1:6" ht="15" customHeight="1">
      <c r="A116" s="30">
        <v>44773</v>
      </c>
      <c r="B116" s="23">
        <f t="shared" si="16"/>
        <v>1425000</v>
      </c>
      <c r="C116" s="19"/>
      <c r="D116" s="24">
        <f t="shared" si="12"/>
        <v>31</v>
      </c>
      <c r="E116" s="25">
        <f t="shared" si="15"/>
        <v>1984.85</v>
      </c>
      <c r="F116" s="22">
        <f t="shared" si="11"/>
        <v>1984.85</v>
      </c>
    </row>
    <row r="117" spans="1:6" ht="15" customHeight="1">
      <c r="A117" s="30">
        <v>44804</v>
      </c>
      <c r="B117" s="23">
        <f t="shared" si="16"/>
        <v>1425000</v>
      </c>
      <c r="C117" s="19"/>
      <c r="D117" s="24">
        <f t="shared" si="12"/>
        <v>31</v>
      </c>
      <c r="E117" s="25">
        <f t="shared" si="15"/>
        <v>1984.85</v>
      </c>
      <c r="F117" s="22">
        <f t="shared" si="11"/>
        <v>1984.85</v>
      </c>
    </row>
    <row r="118" spans="1:6" ht="15" customHeight="1">
      <c r="A118" s="30">
        <v>44834</v>
      </c>
      <c r="B118" s="23">
        <f t="shared" si="16"/>
        <v>1425000</v>
      </c>
      <c r="C118" s="19"/>
      <c r="D118" s="24">
        <f t="shared" si="12"/>
        <v>30</v>
      </c>
      <c r="E118" s="25">
        <f t="shared" si="15"/>
        <v>1920.82</v>
      </c>
      <c r="F118" s="22">
        <f t="shared" si="11"/>
        <v>1920.82</v>
      </c>
    </row>
    <row r="119" spans="1:6" ht="15" customHeight="1">
      <c r="A119" s="30">
        <v>44865</v>
      </c>
      <c r="B119" s="23">
        <f t="shared" si="16"/>
        <v>1425000</v>
      </c>
      <c r="C119" s="19"/>
      <c r="D119" s="24">
        <f t="shared" si="12"/>
        <v>31</v>
      </c>
      <c r="E119" s="25">
        <f t="shared" si="15"/>
        <v>1984.85</v>
      </c>
      <c r="F119" s="22">
        <f t="shared" si="11"/>
        <v>1984.85</v>
      </c>
    </row>
    <row r="120" spans="1:6" ht="15" customHeight="1">
      <c r="A120" s="30">
        <v>44895</v>
      </c>
      <c r="B120" s="23">
        <f t="shared" si="16"/>
        <v>1425000</v>
      </c>
      <c r="C120" s="19"/>
      <c r="D120" s="24">
        <f t="shared" si="12"/>
        <v>30</v>
      </c>
      <c r="E120" s="25">
        <f t="shared" si="15"/>
        <v>1920.82</v>
      </c>
      <c r="F120" s="22">
        <f t="shared" si="11"/>
        <v>1920.82</v>
      </c>
    </row>
    <row r="121" spans="1:6" ht="15" customHeight="1">
      <c r="A121" s="30">
        <v>44926</v>
      </c>
      <c r="B121" s="23">
        <f t="shared" si="16"/>
        <v>1425000</v>
      </c>
      <c r="C121" s="19"/>
      <c r="D121" s="24">
        <f t="shared" si="12"/>
        <v>31</v>
      </c>
      <c r="E121" s="25">
        <f t="shared" si="15"/>
        <v>1984.85</v>
      </c>
      <c r="F121" s="22">
        <f t="shared" si="11"/>
        <v>1984.85</v>
      </c>
    </row>
    <row r="122" spans="1:6" ht="15" customHeight="1">
      <c r="A122" s="26" t="s">
        <v>24</v>
      </c>
      <c r="B122" s="27">
        <f t="shared" si="16"/>
        <v>1425000</v>
      </c>
      <c r="C122" s="39">
        <f>SUM(C110:C121)</f>
        <v>0</v>
      </c>
      <c r="D122" s="28">
        <f>SUM(D110:D121)</f>
        <v>365</v>
      </c>
      <c r="E122" s="29">
        <f>SUM(E110:E121)</f>
        <v>23369.999999999996</v>
      </c>
      <c r="F122" s="29">
        <f>SUM(F110:F121)</f>
        <v>23369.999999999996</v>
      </c>
    </row>
    <row r="123" spans="1:6" ht="15" customHeight="1">
      <c r="A123" s="35">
        <v>44957</v>
      </c>
      <c r="B123" s="23">
        <f>B121-C121</f>
        <v>1425000</v>
      </c>
      <c r="C123" s="19"/>
      <c r="D123" s="24">
        <f>A123-A121</f>
        <v>31</v>
      </c>
      <c r="E123" s="25">
        <f aca="true" t="shared" si="17" ref="E123:E134">ROUND(B123*(D$9+D$11)*D123/365,2)</f>
        <v>1984.85</v>
      </c>
      <c r="F123" s="22">
        <f t="shared" si="11"/>
        <v>1984.85</v>
      </c>
    </row>
    <row r="124" spans="1:6" ht="15" customHeight="1">
      <c r="A124" s="36">
        <v>44985</v>
      </c>
      <c r="B124" s="23">
        <f aca="true" t="shared" si="18" ref="B124:B135">B123-C123</f>
        <v>1425000</v>
      </c>
      <c r="C124" s="19"/>
      <c r="D124" s="24">
        <f t="shared" si="12"/>
        <v>28</v>
      </c>
      <c r="E124" s="25">
        <f t="shared" si="17"/>
        <v>1792.77</v>
      </c>
      <c r="F124" s="22">
        <f t="shared" si="11"/>
        <v>1792.77</v>
      </c>
    </row>
    <row r="125" spans="1:6" ht="15" customHeight="1">
      <c r="A125" s="35">
        <v>45016</v>
      </c>
      <c r="B125" s="23">
        <f t="shared" si="18"/>
        <v>1425000</v>
      </c>
      <c r="C125" s="19"/>
      <c r="D125" s="24">
        <f t="shared" si="12"/>
        <v>31</v>
      </c>
      <c r="E125" s="25">
        <f t="shared" si="17"/>
        <v>1984.85</v>
      </c>
      <c r="F125" s="22">
        <f t="shared" si="11"/>
        <v>1984.85</v>
      </c>
    </row>
    <row r="126" spans="1:6" ht="15" customHeight="1">
      <c r="A126" s="35">
        <v>45046</v>
      </c>
      <c r="B126" s="23">
        <f t="shared" si="18"/>
        <v>1425000</v>
      </c>
      <c r="C126" s="19"/>
      <c r="D126" s="24">
        <f t="shared" si="12"/>
        <v>30</v>
      </c>
      <c r="E126" s="25">
        <f t="shared" si="17"/>
        <v>1920.82</v>
      </c>
      <c r="F126" s="22">
        <f t="shared" si="11"/>
        <v>1920.82</v>
      </c>
    </row>
    <row r="127" spans="1:6" ht="15" customHeight="1">
      <c r="A127" s="35">
        <v>45077</v>
      </c>
      <c r="B127" s="23">
        <f t="shared" si="18"/>
        <v>1425000</v>
      </c>
      <c r="C127" s="19"/>
      <c r="D127" s="24">
        <f t="shared" si="12"/>
        <v>31</v>
      </c>
      <c r="E127" s="25">
        <f t="shared" si="17"/>
        <v>1984.85</v>
      </c>
      <c r="F127" s="22">
        <f t="shared" si="11"/>
        <v>1984.85</v>
      </c>
    </row>
    <row r="128" spans="1:6" ht="15" customHeight="1">
      <c r="A128" s="35">
        <v>45107</v>
      </c>
      <c r="B128" s="23">
        <f t="shared" si="18"/>
        <v>1425000</v>
      </c>
      <c r="C128" s="19"/>
      <c r="D128" s="24">
        <f t="shared" si="12"/>
        <v>30</v>
      </c>
      <c r="E128" s="25">
        <f t="shared" si="17"/>
        <v>1920.82</v>
      </c>
      <c r="F128" s="22">
        <f t="shared" si="11"/>
        <v>1920.82</v>
      </c>
    </row>
    <row r="129" spans="1:6" ht="15" customHeight="1">
      <c r="A129" s="35">
        <v>45138</v>
      </c>
      <c r="B129" s="23">
        <f t="shared" si="18"/>
        <v>1425000</v>
      </c>
      <c r="C129" s="19"/>
      <c r="D129" s="24">
        <f t="shared" si="12"/>
        <v>31</v>
      </c>
      <c r="E129" s="25">
        <f t="shared" si="17"/>
        <v>1984.85</v>
      </c>
      <c r="F129" s="22">
        <f t="shared" si="11"/>
        <v>1984.85</v>
      </c>
    </row>
    <row r="130" spans="1:6" ht="15" customHeight="1">
      <c r="A130" s="35">
        <v>45169</v>
      </c>
      <c r="B130" s="23">
        <f t="shared" si="18"/>
        <v>1425000</v>
      </c>
      <c r="C130" s="19"/>
      <c r="D130" s="24">
        <f t="shared" si="12"/>
        <v>31</v>
      </c>
      <c r="E130" s="25">
        <f t="shared" si="17"/>
        <v>1984.85</v>
      </c>
      <c r="F130" s="22">
        <f t="shared" si="11"/>
        <v>1984.85</v>
      </c>
    </row>
    <row r="131" spans="1:6" ht="15" customHeight="1">
      <c r="A131" s="35">
        <v>45199</v>
      </c>
      <c r="B131" s="23">
        <f t="shared" si="18"/>
        <v>1425000</v>
      </c>
      <c r="C131" s="19"/>
      <c r="D131" s="24">
        <f t="shared" si="12"/>
        <v>30</v>
      </c>
      <c r="E131" s="25">
        <f t="shared" si="17"/>
        <v>1920.82</v>
      </c>
      <c r="F131" s="22">
        <f t="shared" si="11"/>
        <v>1920.82</v>
      </c>
    </row>
    <row r="132" spans="1:6" ht="15" customHeight="1">
      <c r="A132" s="35">
        <v>45230</v>
      </c>
      <c r="B132" s="23">
        <f t="shared" si="18"/>
        <v>1425000</v>
      </c>
      <c r="C132" s="19"/>
      <c r="D132" s="24">
        <f t="shared" si="12"/>
        <v>31</v>
      </c>
      <c r="E132" s="25">
        <f t="shared" si="17"/>
        <v>1984.85</v>
      </c>
      <c r="F132" s="22">
        <f t="shared" si="11"/>
        <v>1984.85</v>
      </c>
    </row>
    <row r="133" spans="1:6" ht="15" customHeight="1">
      <c r="A133" s="35">
        <v>45260</v>
      </c>
      <c r="B133" s="23">
        <f t="shared" si="18"/>
        <v>1425000</v>
      </c>
      <c r="C133" s="19"/>
      <c r="D133" s="24">
        <f t="shared" si="12"/>
        <v>30</v>
      </c>
      <c r="E133" s="25">
        <f t="shared" si="17"/>
        <v>1920.82</v>
      </c>
      <c r="F133" s="22">
        <f t="shared" si="11"/>
        <v>1920.82</v>
      </c>
    </row>
    <row r="134" spans="1:6" ht="15" customHeight="1">
      <c r="A134" s="35">
        <v>45291</v>
      </c>
      <c r="B134" s="23">
        <f t="shared" si="18"/>
        <v>1425000</v>
      </c>
      <c r="C134" s="19"/>
      <c r="D134" s="24">
        <f t="shared" si="12"/>
        <v>31</v>
      </c>
      <c r="E134" s="25">
        <f t="shared" si="17"/>
        <v>1984.85</v>
      </c>
      <c r="F134" s="22">
        <f t="shared" si="11"/>
        <v>1984.85</v>
      </c>
    </row>
    <row r="135" spans="1:6" ht="15" customHeight="1">
      <c r="A135" s="26" t="s">
        <v>25</v>
      </c>
      <c r="B135" s="27">
        <f t="shared" si="18"/>
        <v>1425000</v>
      </c>
      <c r="C135" s="39">
        <f>SUM(C123:C134)</f>
        <v>0</v>
      </c>
      <c r="D135" s="28">
        <f>SUM(D123:D134)</f>
        <v>365</v>
      </c>
      <c r="E135" s="29">
        <f>SUM(E123:E134)</f>
        <v>23369.999999999996</v>
      </c>
      <c r="F135" s="29">
        <f>SUM(F123:F134)</f>
        <v>23369.999999999996</v>
      </c>
    </row>
    <row r="136" spans="1:6" ht="15" customHeight="1">
      <c r="A136" s="30">
        <v>45322</v>
      </c>
      <c r="B136" s="23">
        <f>B134-C134</f>
        <v>1425000</v>
      </c>
      <c r="C136" s="19"/>
      <c r="D136" s="24">
        <f>A136-A134</f>
        <v>31</v>
      </c>
      <c r="E136" s="25">
        <f aca="true" t="shared" si="19" ref="E136:E147">ROUND(B136*(D$9+D$11)*D136/365,2)</f>
        <v>1984.85</v>
      </c>
      <c r="F136" s="22">
        <f t="shared" si="11"/>
        <v>1984.85</v>
      </c>
    </row>
    <row r="137" spans="1:6" ht="15" customHeight="1">
      <c r="A137" s="31">
        <v>45351</v>
      </c>
      <c r="B137" s="23">
        <f aca="true" t="shared" si="20" ref="B137:B148">B136-C136</f>
        <v>1425000</v>
      </c>
      <c r="C137" s="19"/>
      <c r="D137" s="24">
        <f t="shared" si="12"/>
        <v>29</v>
      </c>
      <c r="E137" s="25">
        <f t="shared" si="19"/>
        <v>1856.79</v>
      </c>
      <c r="F137" s="22">
        <f t="shared" si="11"/>
        <v>1856.79</v>
      </c>
    </row>
    <row r="138" spans="1:6" ht="15" customHeight="1">
      <c r="A138" s="30">
        <v>45382</v>
      </c>
      <c r="B138" s="23">
        <f t="shared" si="20"/>
        <v>1425000</v>
      </c>
      <c r="C138" s="19"/>
      <c r="D138" s="24">
        <f t="shared" si="12"/>
        <v>31</v>
      </c>
      <c r="E138" s="25">
        <f t="shared" si="19"/>
        <v>1984.85</v>
      </c>
      <c r="F138" s="22">
        <f t="shared" si="11"/>
        <v>1984.85</v>
      </c>
    </row>
    <row r="139" spans="1:6" ht="15" customHeight="1">
      <c r="A139" s="30">
        <v>45412</v>
      </c>
      <c r="B139" s="23">
        <f t="shared" si="20"/>
        <v>1425000</v>
      </c>
      <c r="C139" s="19"/>
      <c r="D139" s="24">
        <f t="shared" si="12"/>
        <v>30</v>
      </c>
      <c r="E139" s="25">
        <f t="shared" si="19"/>
        <v>1920.82</v>
      </c>
      <c r="F139" s="22">
        <f t="shared" si="11"/>
        <v>1920.82</v>
      </c>
    </row>
    <row r="140" spans="1:6" ht="15" customHeight="1">
      <c r="A140" s="30">
        <v>45443</v>
      </c>
      <c r="B140" s="23">
        <f t="shared" si="20"/>
        <v>1425000</v>
      </c>
      <c r="C140" s="19"/>
      <c r="D140" s="24">
        <f t="shared" si="12"/>
        <v>31</v>
      </c>
      <c r="E140" s="25">
        <f t="shared" si="19"/>
        <v>1984.85</v>
      </c>
      <c r="F140" s="22">
        <f t="shared" si="11"/>
        <v>1984.85</v>
      </c>
    </row>
    <row r="141" spans="1:6" ht="15" customHeight="1">
      <c r="A141" s="30">
        <v>45473</v>
      </c>
      <c r="B141" s="23">
        <f t="shared" si="20"/>
        <v>1425000</v>
      </c>
      <c r="C141" s="19"/>
      <c r="D141" s="24">
        <f t="shared" si="12"/>
        <v>30</v>
      </c>
      <c r="E141" s="25">
        <f t="shared" si="19"/>
        <v>1920.82</v>
      </c>
      <c r="F141" s="22">
        <f t="shared" si="11"/>
        <v>1920.82</v>
      </c>
    </row>
    <row r="142" spans="1:6" ht="15" customHeight="1">
      <c r="A142" s="30">
        <v>45504</v>
      </c>
      <c r="B142" s="23">
        <f t="shared" si="20"/>
        <v>1425000</v>
      </c>
      <c r="C142" s="19"/>
      <c r="D142" s="24">
        <f t="shared" si="12"/>
        <v>31</v>
      </c>
      <c r="E142" s="25">
        <f>ROUND(B142*(D$9+D$11)*D142/365,2)</f>
        <v>1984.85</v>
      </c>
      <c r="F142" s="22">
        <f t="shared" si="11"/>
        <v>1984.85</v>
      </c>
    </row>
    <row r="143" spans="1:6" ht="15" customHeight="1">
      <c r="A143" s="30">
        <v>45535</v>
      </c>
      <c r="B143" s="23">
        <f t="shared" si="20"/>
        <v>1425000</v>
      </c>
      <c r="C143" s="19"/>
      <c r="D143" s="24">
        <f t="shared" si="12"/>
        <v>31</v>
      </c>
      <c r="E143" s="25">
        <f t="shared" si="19"/>
        <v>1984.85</v>
      </c>
      <c r="F143" s="22">
        <f t="shared" si="11"/>
        <v>1984.85</v>
      </c>
    </row>
    <row r="144" spans="1:6" ht="15" customHeight="1">
      <c r="A144" s="30">
        <v>45565</v>
      </c>
      <c r="B144" s="23">
        <f t="shared" si="20"/>
        <v>1425000</v>
      </c>
      <c r="C144" s="19"/>
      <c r="D144" s="24">
        <f t="shared" si="12"/>
        <v>30</v>
      </c>
      <c r="E144" s="25">
        <f t="shared" si="19"/>
        <v>1920.82</v>
      </c>
      <c r="F144" s="22">
        <f t="shared" si="11"/>
        <v>1920.82</v>
      </c>
    </row>
    <row r="145" spans="1:6" ht="15" customHeight="1">
      <c r="A145" s="30">
        <v>45596</v>
      </c>
      <c r="B145" s="23">
        <f t="shared" si="20"/>
        <v>1425000</v>
      </c>
      <c r="C145" s="19"/>
      <c r="D145" s="24">
        <f t="shared" si="12"/>
        <v>31</v>
      </c>
      <c r="E145" s="25">
        <f t="shared" si="19"/>
        <v>1984.85</v>
      </c>
      <c r="F145" s="22">
        <f t="shared" si="11"/>
        <v>1984.85</v>
      </c>
    </row>
    <row r="146" spans="1:6" ht="15" customHeight="1">
      <c r="A146" s="30">
        <v>45626</v>
      </c>
      <c r="B146" s="23">
        <f t="shared" si="20"/>
        <v>1425000</v>
      </c>
      <c r="C146" s="19"/>
      <c r="D146" s="24">
        <f t="shared" si="12"/>
        <v>30</v>
      </c>
      <c r="E146" s="25">
        <f t="shared" si="19"/>
        <v>1920.82</v>
      </c>
      <c r="F146" s="22">
        <f t="shared" si="11"/>
        <v>1920.82</v>
      </c>
    </row>
    <row r="147" spans="1:6" ht="15" customHeight="1">
      <c r="A147" s="30">
        <v>45657</v>
      </c>
      <c r="B147" s="23">
        <f t="shared" si="20"/>
        <v>1425000</v>
      </c>
      <c r="C147" s="19"/>
      <c r="D147" s="24">
        <f t="shared" si="12"/>
        <v>31</v>
      </c>
      <c r="E147" s="25">
        <f t="shared" si="19"/>
        <v>1984.85</v>
      </c>
      <c r="F147" s="22">
        <f t="shared" si="11"/>
        <v>1984.85</v>
      </c>
    </row>
    <row r="148" spans="1:6" ht="15" customHeight="1">
      <c r="A148" s="26" t="s">
        <v>26</v>
      </c>
      <c r="B148" s="39">
        <f t="shared" si="20"/>
        <v>1425000</v>
      </c>
      <c r="C148" s="39">
        <f>SUM(C136:C147)</f>
        <v>0</v>
      </c>
      <c r="D148" s="28">
        <f>SUM(D136:D147)</f>
        <v>366</v>
      </c>
      <c r="E148" s="29">
        <f>SUM(E136:E147)</f>
        <v>23434.019999999997</v>
      </c>
      <c r="F148" s="29">
        <f>SUM(F136:F147)</f>
        <v>23434.019999999997</v>
      </c>
    </row>
    <row r="149" spans="1:6" ht="15" customHeight="1">
      <c r="A149" s="30">
        <v>45688</v>
      </c>
      <c r="B149" s="23">
        <f>B147-C147</f>
        <v>1425000</v>
      </c>
      <c r="C149" s="19"/>
      <c r="D149" s="24">
        <f>A149-A147</f>
        <v>31</v>
      </c>
      <c r="E149" s="25">
        <f aca="true" t="shared" si="21" ref="E149:E160">ROUND(B149*(D$9+D$11)*D149/365,2)</f>
        <v>1984.85</v>
      </c>
      <c r="F149" s="22">
        <f>IF(E149&lt;&gt;"x",E149+C149,"")</f>
        <v>1984.85</v>
      </c>
    </row>
    <row r="150" spans="1:6" ht="15" customHeight="1">
      <c r="A150" s="31">
        <v>45716</v>
      </c>
      <c r="B150" s="23">
        <f aca="true" t="shared" si="22" ref="B150:B161">B149-C149</f>
        <v>1425000</v>
      </c>
      <c r="C150" s="19"/>
      <c r="D150" s="24">
        <f aca="true" t="shared" si="23" ref="D150:D160">A150-A149</f>
        <v>28</v>
      </c>
      <c r="E150" s="25">
        <f t="shared" si="21"/>
        <v>1792.77</v>
      </c>
      <c r="F150" s="22">
        <f>IF(E150&lt;&gt;"x",E150+C150,"")</f>
        <v>1792.77</v>
      </c>
    </row>
    <row r="151" spans="1:6" ht="15" customHeight="1">
      <c r="A151" s="30">
        <v>45747</v>
      </c>
      <c r="B151" s="23">
        <f t="shared" si="22"/>
        <v>1425000</v>
      </c>
      <c r="C151" s="19"/>
      <c r="D151" s="24">
        <f t="shared" si="23"/>
        <v>31</v>
      </c>
      <c r="E151" s="25">
        <f t="shared" si="21"/>
        <v>1984.85</v>
      </c>
      <c r="F151" s="22">
        <f aca="true" t="shared" si="24" ref="F151:F160">IF(E151&lt;&gt;"x",E151+C151,"")</f>
        <v>1984.85</v>
      </c>
    </row>
    <row r="152" spans="1:6" ht="15" customHeight="1">
      <c r="A152" s="30">
        <v>45777</v>
      </c>
      <c r="B152" s="23">
        <f t="shared" si="22"/>
        <v>1425000</v>
      </c>
      <c r="C152" s="19"/>
      <c r="D152" s="24">
        <f t="shared" si="23"/>
        <v>30</v>
      </c>
      <c r="E152" s="25">
        <f t="shared" si="21"/>
        <v>1920.82</v>
      </c>
      <c r="F152" s="22">
        <f t="shared" si="24"/>
        <v>1920.82</v>
      </c>
    </row>
    <row r="153" spans="1:6" ht="15" customHeight="1">
      <c r="A153" s="30">
        <v>45808</v>
      </c>
      <c r="B153" s="23">
        <f t="shared" si="22"/>
        <v>1425000</v>
      </c>
      <c r="C153" s="19"/>
      <c r="D153" s="24">
        <f t="shared" si="23"/>
        <v>31</v>
      </c>
      <c r="E153" s="25">
        <f t="shared" si="21"/>
        <v>1984.85</v>
      </c>
      <c r="F153" s="22">
        <f t="shared" si="24"/>
        <v>1984.85</v>
      </c>
    </row>
    <row r="154" spans="1:6" ht="15" customHeight="1">
      <c r="A154" s="30">
        <v>45838</v>
      </c>
      <c r="B154" s="23">
        <f t="shared" si="22"/>
        <v>1425000</v>
      </c>
      <c r="C154" s="19"/>
      <c r="D154" s="24">
        <f t="shared" si="23"/>
        <v>30</v>
      </c>
      <c r="E154" s="25">
        <f t="shared" si="21"/>
        <v>1920.82</v>
      </c>
      <c r="F154" s="22">
        <f t="shared" si="24"/>
        <v>1920.82</v>
      </c>
    </row>
    <row r="155" spans="1:6" ht="15" customHeight="1">
      <c r="A155" s="30">
        <v>45869</v>
      </c>
      <c r="B155" s="23">
        <f t="shared" si="22"/>
        <v>1425000</v>
      </c>
      <c r="C155" s="19"/>
      <c r="D155" s="24">
        <f t="shared" si="23"/>
        <v>31</v>
      </c>
      <c r="E155" s="25">
        <f t="shared" si="21"/>
        <v>1984.85</v>
      </c>
      <c r="F155" s="22">
        <f t="shared" si="24"/>
        <v>1984.85</v>
      </c>
    </row>
    <row r="156" spans="1:6" ht="15" customHeight="1">
      <c r="A156" s="30">
        <v>45900</v>
      </c>
      <c r="B156" s="23">
        <f t="shared" si="22"/>
        <v>1425000</v>
      </c>
      <c r="C156" s="19"/>
      <c r="D156" s="24">
        <f t="shared" si="23"/>
        <v>31</v>
      </c>
      <c r="E156" s="25">
        <f t="shared" si="21"/>
        <v>1984.85</v>
      </c>
      <c r="F156" s="22">
        <f t="shared" si="24"/>
        <v>1984.85</v>
      </c>
    </row>
    <row r="157" spans="1:6" ht="15" customHeight="1">
      <c r="A157" s="30">
        <v>45930</v>
      </c>
      <c r="B157" s="23">
        <f t="shared" si="22"/>
        <v>1425000</v>
      </c>
      <c r="C157" s="19"/>
      <c r="D157" s="24">
        <f t="shared" si="23"/>
        <v>30</v>
      </c>
      <c r="E157" s="25">
        <f t="shared" si="21"/>
        <v>1920.82</v>
      </c>
      <c r="F157" s="22">
        <f t="shared" si="24"/>
        <v>1920.82</v>
      </c>
    </row>
    <row r="158" spans="1:6" ht="15" customHeight="1">
      <c r="A158" s="30">
        <v>45961</v>
      </c>
      <c r="B158" s="23">
        <f t="shared" si="22"/>
        <v>1425000</v>
      </c>
      <c r="C158" s="19"/>
      <c r="D158" s="24">
        <f t="shared" si="23"/>
        <v>31</v>
      </c>
      <c r="E158" s="25">
        <f t="shared" si="21"/>
        <v>1984.85</v>
      </c>
      <c r="F158" s="22">
        <f t="shared" si="24"/>
        <v>1984.85</v>
      </c>
    </row>
    <row r="159" spans="1:6" ht="15" customHeight="1">
      <c r="A159" s="30">
        <v>45991</v>
      </c>
      <c r="B159" s="23">
        <f t="shared" si="22"/>
        <v>1425000</v>
      </c>
      <c r="C159" s="19"/>
      <c r="D159" s="24">
        <f t="shared" si="23"/>
        <v>30</v>
      </c>
      <c r="E159" s="25">
        <f t="shared" si="21"/>
        <v>1920.82</v>
      </c>
      <c r="F159" s="22">
        <f t="shared" si="24"/>
        <v>1920.82</v>
      </c>
    </row>
    <row r="160" spans="1:6" ht="15" customHeight="1">
      <c r="A160" s="30">
        <v>46022</v>
      </c>
      <c r="B160" s="23">
        <f t="shared" si="22"/>
        <v>1425000</v>
      </c>
      <c r="C160" s="19"/>
      <c r="D160" s="24">
        <f t="shared" si="23"/>
        <v>31</v>
      </c>
      <c r="E160" s="25">
        <f t="shared" si="21"/>
        <v>1984.85</v>
      </c>
      <c r="F160" s="22">
        <f t="shared" si="24"/>
        <v>1984.85</v>
      </c>
    </row>
    <row r="161" spans="1:6" ht="15" customHeight="1">
      <c r="A161" s="26" t="s">
        <v>27</v>
      </c>
      <c r="B161" s="39">
        <f t="shared" si="22"/>
        <v>1425000</v>
      </c>
      <c r="C161" s="39">
        <f>SUM(C149:C160)</f>
        <v>0</v>
      </c>
      <c r="D161" s="28">
        <f>SUM(D149:D160)</f>
        <v>365</v>
      </c>
      <c r="E161" s="29">
        <f>SUM(E149:E160)</f>
        <v>23369.999999999996</v>
      </c>
      <c r="F161" s="29">
        <f>SUM(F149:F160)</f>
        <v>23369.999999999996</v>
      </c>
    </row>
    <row r="162" spans="1:6" ht="15" customHeight="1">
      <c r="A162" s="30">
        <v>46053</v>
      </c>
      <c r="B162" s="23">
        <f>B160-C160</f>
        <v>1425000</v>
      </c>
      <c r="C162" s="19"/>
      <c r="D162" s="24">
        <f>A162-A160</f>
        <v>31</v>
      </c>
      <c r="E162" s="25">
        <f aca="true" t="shared" si="25" ref="E162:E173">ROUND(B162*(D$9+D$11)*D162/365,2)</f>
        <v>1984.85</v>
      </c>
      <c r="F162" s="22">
        <f>IF(E162&lt;&gt;"x",E162+C162,"")</f>
        <v>1984.85</v>
      </c>
    </row>
    <row r="163" spans="1:6" ht="15" customHeight="1">
      <c r="A163" s="31">
        <v>46081</v>
      </c>
      <c r="B163" s="23">
        <f aca="true" t="shared" si="26" ref="B163:B174">B162-C162</f>
        <v>1425000</v>
      </c>
      <c r="C163" s="19"/>
      <c r="D163" s="24">
        <f aca="true" t="shared" si="27" ref="D163:D173">A163-A162</f>
        <v>28</v>
      </c>
      <c r="E163" s="25">
        <f t="shared" si="25"/>
        <v>1792.77</v>
      </c>
      <c r="F163" s="22">
        <f>IF(E163&lt;&gt;"x",E163+C163,"")</f>
        <v>1792.77</v>
      </c>
    </row>
    <row r="164" spans="1:6" ht="15" customHeight="1">
      <c r="A164" s="30">
        <v>46112</v>
      </c>
      <c r="B164" s="23">
        <f t="shared" si="26"/>
        <v>1425000</v>
      </c>
      <c r="C164" s="19"/>
      <c r="D164" s="24">
        <f t="shared" si="27"/>
        <v>31</v>
      </c>
      <c r="E164" s="25">
        <f t="shared" si="25"/>
        <v>1984.85</v>
      </c>
      <c r="F164" s="22">
        <f aca="true" t="shared" si="28" ref="F164:F173">IF(E164&lt;&gt;"x",E164+C164,"")</f>
        <v>1984.85</v>
      </c>
    </row>
    <row r="165" spans="1:6" ht="15" customHeight="1">
      <c r="A165" s="30">
        <v>46142</v>
      </c>
      <c r="B165" s="23">
        <f t="shared" si="26"/>
        <v>1425000</v>
      </c>
      <c r="C165" s="19"/>
      <c r="D165" s="24">
        <f t="shared" si="27"/>
        <v>30</v>
      </c>
      <c r="E165" s="25">
        <f t="shared" si="25"/>
        <v>1920.82</v>
      </c>
      <c r="F165" s="22">
        <f t="shared" si="28"/>
        <v>1920.82</v>
      </c>
    </row>
    <row r="166" spans="1:6" ht="15" customHeight="1">
      <c r="A166" s="30">
        <v>46173</v>
      </c>
      <c r="B166" s="23">
        <f t="shared" si="26"/>
        <v>1425000</v>
      </c>
      <c r="C166" s="19"/>
      <c r="D166" s="24">
        <f t="shared" si="27"/>
        <v>31</v>
      </c>
      <c r="E166" s="25">
        <f t="shared" si="25"/>
        <v>1984.85</v>
      </c>
      <c r="F166" s="22">
        <f t="shared" si="28"/>
        <v>1984.85</v>
      </c>
    </row>
    <row r="167" spans="1:6" ht="15" customHeight="1">
      <c r="A167" s="30">
        <v>46203</v>
      </c>
      <c r="B167" s="23">
        <f t="shared" si="26"/>
        <v>1425000</v>
      </c>
      <c r="C167" s="19"/>
      <c r="D167" s="24">
        <f t="shared" si="27"/>
        <v>30</v>
      </c>
      <c r="E167" s="25">
        <f t="shared" si="25"/>
        <v>1920.82</v>
      </c>
      <c r="F167" s="22">
        <f t="shared" si="28"/>
        <v>1920.82</v>
      </c>
    </row>
    <row r="168" spans="1:6" ht="15" customHeight="1">
      <c r="A168" s="30">
        <v>46234</v>
      </c>
      <c r="B168" s="23">
        <f t="shared" si="26"/>
        <v>1425000</v>
      </c>
      <c r="C168" s="19"/>
      <c r="D168" s="24">
        <f t="shared" si="27"/>
        <v>31</v>
      </c>
      <c r="E168" s="25">
        <f t="shared" si="25"/>
        <v>1984.85</v>
      </c>
      <c r="F168" s="22">
        <f t="shared" si="28"/>
        <v>1984.85</v>
      </c>
    </row>
    <row r="169" spans="1:6" ht="15" customHeight="1">
      <c r="A169" s="30">
        <v>46265</v>
      </c>
      <c r="B169" s="23">
        <f t="shared" si="26"/>
        <v>1425000</v>
      </c>
      <c r="C169" s="19"/>
      <c r="D169" s="24">
        <f t="shared" si="27"/>
        <v>31</v>
      </c>
      <c r="E169" s="25">
        <f t="shared" si="25"/>
        <v>1984.85</v>
      </c>
      <c r="F169" s="22">
        <f t="shared" si="28"/>
        <v>1984.85</v>
      </c>
    </row>
    <row r="170" spans="1:6" ht="15" customHeight="1">
      <c r="A170" s="30">
        <v>46295</v>
      </c>
      <c r="B170" s="23">
        <f t="shared" si="26"/>
        <v>1425000</v>
      </c>
      <c r="C170" s="19"/>
      <c r="D170" s="24">
        <f t="shared" si="27"/>
        <v>30</v>
      </c>
      <c r="E170" s="25">
        <f t="shared" si="25"/>
        <v>1920.82</v>
      </c>
      <c r="F170" s="22">
        <f t="shared" si="28"/>
        <v>1920.82</v>
      </c>
    </row>
    <row r="171" spans="1:6" ht="15" customHeight="1">
      <c r="A171" s="30">
        <v>46326</v>
      </c>
      <c r="B171" s="23">
        <f t="shared" si="26"/>
        <v>1425000</v>
      </c>
      <c r="C171" s="19"/>
      <c r="D171" s="24">
        <f t="shared" si="27"/>
        <v>31</v>
      </c>
      <c r="E171" s="25">
        <f t="shared" si="25"/>
        <v>1984.85</v>
      </c>
      <c r="F171" s="22">
        <f t="shared" si="28"/>
        <v>1984.85</v>
      </c>
    </row>
    <row r="172" spans="1:6" ht="15" customHeight="1">
      <c r="A172" s="30">
        <v>46356</v>
      </c>
      <c r="B172" s="23">
        <f t="shared" si="26"/>
        <v>1425000</v>
      </c>
      <c r="C172" s="19"/>
      <c r="D172" s="24">
        <f t="shared" si="27"/>
        <v>30</v>
      </c>
      <c r="E172" s="25">
        <f t="shared" si="25"/>
        <v>1920.82</v>
      </c>
      <c r="F172" s="22">
        <f t="shared" si="28"/>
        <v>1920.82</v>
      </c>
    </row>
    <row r="173" spans="1:6" ht="15" customHeight="1">
      <c r="A173" s="30">
        <v>46387</v>
      </c>
      <c r="B173" s="23">
        <f t="shared" si="26"/>
        <v>1425000</v>
      </c>
      <c r="C173" s="19"/>
      <c r="D173" s="24">
        <f t="shared" si="27"/>
        <v>31</v>
      </c>
      <c r="E173" s="25">
        <f t="shared" si="25"/>
        <v>1984.85</v>
      </c>
      <c r="F173" s="22">
        <f t="shared" si="28"/>
        <v>1984.85</v>
      </c>
    </row>
    <row r="174" spans="1:6" ht="15" customHeight="1">
      <c r="A174" s="26" t="s">
        <v>28</v>
      </c>
      <c r="B174" s="27">
        <f t="shared" si="26"/>
        <v>1425000</v>
      </c>
      <c r="C174" s="27">
        <f>SUM(C162:C173)</f>
        <v>0</v>
      </c>
      <c r="D174" s="28">
        <f>SUM(D162:D173)</f>
        <v>365</v>
      </c>
      <c r="E174" s="29">
        <f>SUM(E162:E173)</f>
        <v>23369.999999999996</v>
      </c>
      <c r="F174" s="29">
        <f>SUM(F162:F173)</f>
        <v>23369.999999999996</v>
      </c>
    </row>
    <row r="175" spans="1:6" ht="15" customHeight="1">
      <c r="A175" s="30">
        <v>46418</v>
      </c>
      <c r="B175" s="23">
        <f>B173-C173</f>
        <v>1425000</v>
      </c>
      <c r="C175" s="19"/>
      <c r="D175" s="24">
        <f>A175-A173</f>
        <v>31</v>
      </c>
      <c r="E175" s="25">
        <f aca="true" t="shared" si="29" ref="E175:E186">ROUND(B175*(D$9+D$11)*D175/365,2)</f>
        <v>1984.85</v>
      </c>
      <c r="F175" s="22">
        <f>IF(E175&lt;&gt;"x",E175+C175,"")</f>
        <v>1984.85</v>
      </c>
    </row>
    <row r="176" spans="1:6" ht="15" customHeight="1">
      <c r="A176" s="31">
        <v>46446</v>
      </c>
      <c r="B176" s="23">
        <f aca="true" t="shared" si="30" ref="B176:B187">B175-C175</f>
        <v>1425000</v>
      </c>
      <c r="C176" s="19"/>
      <c r="D176" s="24">
        <f>A176-A175</f>
        <v>28</v>
      </c>
      <c r="E176" s="25">
        <f t="shared" si="29"/>
        <v>1792.77</v>
      </c>
      <c r="F176" s="22">
        <f aca="true" t="shared" si="31" ref="F176:F186">IF(E176&lt;&gt;"x",E176+C176,"")</f>
        <v>1792.77</v>
      </c>
    </row>
    <row r="177" spans="1:6" ht="15" customHeight="1">
      <c r="A177" s="30">
        <v>46477</v>
      </c>
      <c r="B177" s="23">
        <f t="shared" si="30"/>
        <v>1425000</v>
      </c>
      <c r="C177" s="19"/>
      <c r="D177" s="24">
        <v>31</v>
      </c>
      <c r="E177" s="25">
        <f t="shared" si="29"/>
        <v>1984.85</v>
      </c>
      <c r="F177" s="22">
        <f t="shared" si="31"/>
        <v>1984.85</v>
      </c>
    </row>
    <row r="178" spans="1:6" ht="15" customHeight="1">
      <c r="A178" s="30">
        <v>46507</v>
      </c>
      <c r="B178" s="23">
        <f t="shared" si="30"/>
        <v>1425000</v>
      </c>
      <c r="C178" s="19"/>
      <c r="D178" s="24">
        <f aca="true" t="shared" si="32" ref="D178:D186">A178-A177</f>
        <v>30</v>
      </c>
      <c r="E178" s="25">
        <f t="shared" si="29"/>
        <v>1920.82</v>
      </c>
      <c r="F178" s="22">
        <f t="shared" si="31"/>
        <v>1920.82</v>
      </c>
    </row>
    <row r="179" spans="1:6" ht="15" customHeight="1">
      <c r="A179" s="30">
        <v>46538</v>
      </c>
      <c r="B179" s="23">
        <f t="shared" si="30"/>
        <v>1425000</v>
      </c>
      <c r="C179" s="19"/>
      <c r="D179" s="24">
        <f t="shared" si="32"/>
        <v>31</v>
      </c>
      <c r="E179" s="25">
        <f t="shared" si="29"/>
        <v>1984.85</v>
      </c>
      <c r="F179" s="22">
        <f t="shared" si="31"/>
        <v>1984.85</v>
      </c>
    </row>
    <row r="180" spans="1:6" ht="15" customHeight="1">
      <c r="A180" s="30">
        <v>46568</v>
      </c>
      <c r="B180" s="23">
        <f t="shared" si="30"/>
        <v>1425000</v>
      </c>
      <c r="C180" s="19"/>
      <c r="D180" s="24">
        <f t="shared" si="32"/>
        <v>30</v>
      </c>
      <c r="E180" s="25">
        <f t="shared" si="29"/>
        <v>1920.82</v>
      </c>
      <c r="F180" s="22">
        <f t="shared" si="31"/>
        <v>1920.82</v>
      </c>
    </row>
    <row r="181" spans="1:6" ht="15" customHeight="1">
      <c r="A181" s="30">
        <v>46599</v>
      </c>
      <c r="B181" s="23">
        <f t="shared" si="30"/>
        <v>1425000</v>
      </c>
      <c r="C181" s="19"/>
      <c r="D181" s="24">
        <f t="shared" si="32"/>
        <v>31</v>
      </c>
      <c r="E181" s="25">
        <f t="shared" si="29"/>
        <v>1984.85</v>
      </c>
      <c r="F181" s="22">
        <f t="shared" si="31"/>
        <v>1984.85</v>
      </c>
    </row>
    <row r="182" spans="1:6" ht="15" customHeight="1">
      <c r="A182" s="30">
        <v>46630</v>
      </c>
      <c r="B182" s="23">
        <f t="shared" si="30"/>
        <v>1425000</v>
      </c>
      <c r="C182" s="19"/>
      <c r="D182" s="24">
        <f t="shared" si="32"/>
        <v>31</v>
      </c>
      <c r="E182" s="25">
        <f t="shared" si="29"/>
        <v>1984.85</v>
      </c>
      <c r="F182" s="22">
        <f t="shared" si="31"/>
        <v>1984.85</v>
      </c>
    </row>
    <row r="183" spans="1:6" ht="15" customHeight="1">
      <c r="A183" s="30">
        <v>46660</v>
      </c>
      <c r="B183" s="23">
        <f t="shared" si="30"/>
        <v>1425000</v>
      </c>
      <c r="C183" s="19"/>
      <c r="D183" s="24">
        <f t="shared" si="32"/>
        <v>30</v>
      </c>
      <c r="E183" s="25">
        <f t="shared" si="29"/>
        <v>1920.82</v>
      </c>
      <c r="F183" s="22">
        <f t="shared" si="31"/>
        <v>1920.82</v>
      </c>
    </row>
    <row r="184" spans="1:6" ht="15" customHeight="1">
      <c r="A184" s="30">
        <v>46691</v>
      </c>
      <c r="B184" s="23">
        <f t="shared" si="30"/>
        <v>1425000</v>
      </c>
      <c r="C184" s="19"/>
      <c r="D184" s="24">
        <f t="shared" si="32"/>
        <v>31</v>
      </c>
      <c r="E184" s="25">
        <f t="shared" si="29"/>
        <v>1984.85</v>
      </c>
      <c r="F184" s="22">
        <f t="shared" si="31"/>
        <v>1984.85</v>
      </c>
    </row>
    <row r="185" spans="1:6" ht="15" customHeight="1">
      <c r="A185" s="30">
        <v>46721</v>
      </c>
      <c r="B185" s="23">
        <f t="shared" si="30"/>
        <v>1425000</v>
      </c>
      <c r="C185" s="19"/>
      <c r="D185" s="24">
        <f t="shared" si="32"/>
        <v>30</v>
      </c>
      <c r="E185" s="25">
        <f t="shared" si="29"/>
        <v>1920.82</v>
      </c>
      <c r="F185" s="22">
        <f t="shared" si="31"/>
        <v>1920.82</v>
      </c>
    </row>
    <row r="186" spans="1:6" ht="15" customHeight="1">
      <c r="A186" s="30">
        <v>46752</v>
      </c>
      <c r="B186" s="23">
        <f t="shared" si="30"/>
        <v>1425000</v>
      </c>
      <c r="C186" s="19"/>
      <c r="D186" s="24">
        <f t="shared" si="32"/>
        <v>31</v>
      </c>
      <c r="E186" s="25">
        <f t="shared" si="29"/>
        <v>1984.85</v>
      </c>
      <c r="F186" s="22">
        <f t="shared" si="31"/>
        <v>1984.85</v>
      </c>
    </row>
    <row r="187" spans="1:6" ht="15" customHeight="1">
      <c r="A187" s="26" t="s">
        <v>29</v>
      </c>
      <c r="B187" s="27">
        <f t="shared" si="30"/>
        <v>1425000</v>
      </c>
      <c r="C187" s="27">
        <f>SUM(C175:C186)</f>
        <v>0</v>
      </c>
      <c r="D187" s="28">
        <f>SUM(D175:D186)</f>
        <v>365</v>
      </c>
      <c r="E187" s="29">
        <f>SUM(E175:E186)</f>
        <v>23369.999999999996</v>
      </c>
      <c r="F187" s="29">
        <f>SUM(F175:F186)</f>
        <v>23369.999999999996</v>
      </c>
    </row>
    <row r="188" spans="1:6" ht="15" customHeight="1">
      <c r="A188" s="30">
        <v>46783</v>
      </c>
      <c r="B188" s="23">
        <f>B186-C186</f>
        <v>1425000</v>
      </c>
      <c r="C188" s="19"/>
      <c r="D188" s="24">
        <f>A188-A186</f>
        <v>31</v>
      </c>
      <c r="E188" s="25">
        <f aca="true" t="shared" si="33" ref="E188:E199">ROUND(B188*(D$9+D$11)*D188/365,2)</f>
        <v>1984.85</v>
      </c>
      <c r="F188" s="22">
        <f>IF(E188&lt;&gt;"x",E188+C188,"")</f>
        <v>1984.85</v>
      </c>
    </row>
    <row r="189" spans="1:6" ht="15" customHeight="1">
      <c r="A189" s="31">
        <v>46812</v>
      </c>
      <c r="B189" s="23">
        <f aca="true" t="shared" si="34" ref="B189:B200">B188-C188</f>
        <v>1425000</v>
      </c>
      <c r="C189" s="19"/>
      <c r="D189" s="24">
        <f aca="true" t="shared" si="35" ref="D189:D199">A189-A188</f>
        <v>29</v>
      </c>
      <c r="E189" s="25">
        <f t="shared" si="33"/>
        <v>1856.79</v>
      </c>
      <c r="F189" s="22">
        <f>IF(E189&lt;&gt;"x",E189+C189,"")</f>
        <v>1856.79</v>
      </c>
    </row>
    <row r="190" spans="1:6" ht="15" customHeight="1">
      <c r="A190" s="30">
        <v>46843</v>
      </c>
      <c r="B190" s="23">
        <f t="shared" si="34"/>
        <v>1425000</v>
      </c>
      <c r="C190" s="19"/>
      <c r="D190" s="24">
        <f t="shared" si="35"/>
        <v>31</v>
      </c>
      <c r="E190" s="25">
        <f t="shared" si="33"/>
        <v>1984.85</v>
      </c>
      <c r="F190" s="22">
        <f aca="true" t="shared" si="36" ref="F190:F199">IF(E190&lt;&gt;"x",E190+C190,"")</f>
        <v>1984.85</v>
      </c>
    </row>
    <row r="191" spans="1:6" ht="15" customHeight="1">
      <c r="A191" s="30">
        <v>46873</v>
      </c>
      <c r="B191" s="23">
        <f t="shared" si="34"/>
        <v>1425000</v>
      </c>
      <c r="C191" s="19"/>
      <c r="D191" s="24">
        <f t="shared" si="35"/>
        <v>30</v>
      </c>
      <c r="E191" s="25">
        <f t="shared" si="33"/>
        <v>1920.82</v>
      </c>
      <c r="F191" s="22">
        <f t="shared" si="36"/>
        <v>1920.82</v>
      </c>
    </row>
    <row r="192" spans="1:6" ht="15" customHeight="1">
      <c r="A192" s="30">
        <v>46904</v>
      </c>
      <c r="B192" s="23">
        <f t="shared" si="34"/>
        <v>1425000</v>
      </c>
      <c r="C192" s="19"/>
      <c r="D192" s="24">
        <f t="shared" si="35"/>
        <v>31</v>
      </c>
      <c r="E192" s="25">
        <f t="shared" si="33"/>
        <v>1984.85</v>
      </c>
      <c r="F192" s="22">
        <f t="shared" si="36"/>
        <v>1984.85</v>
      </c>
    </row>
    <row r="193" spans="1:6" ht="15" customHeight="1">
      <c r="A193" s="30">
        <v>46934</v>
      </c>
      <c r="B193" s="23">
        <f t="shared" si="34"/>
        <v>1425000</v>
      </c>
      <c r="C193" s="19"/>
      <c r="D193" s="24">
        <f t="shared" si="35"/>
        <v>30</v>
      </c>
      <c r="E193" s="25">
        <f t="shared" si="33"/>
        <v>1920.82</v>
      </c>
      <c r="F193" s="22">
        <f t="shared" si="36"/>
        <v>1920.82</v>
      </c>
    </row>
    <row r="194" spans="1:6" ht="15" customHeight="1">
      <c r="A194" s="30">
        <v>46965</v>
      </c>
      <c r="B194" s="23">
        <f t="shared" si="34"/>
        <v>1425000</v>
      </c>
      <c r="C194" s="19"/>
      <c r="D194" s="24">
        <f t="shared" si="35"/>
        <v>31</v>
      </c>
      <c r="E194" s="25">
        <f t="shared" si="33"/>
        <v>1984.85</v>
      </c>
      <c r="F194" s="22">
        <f t="shared" si="36"/>
        <v>1984.85</v>
      </c>
    </row>
    <row r="195" spans="1:6" ht="15" customHeight="1">
      <c r="A195" s="30">
        <v>46996</v>
      </c>
      <c r="B195" s="23">
        <f t="shared" si="34"/>
        <v>1425000</v>
      </c>
      <c r="C195" s="19"/>
      <c r="D195" s="24">
        <f t="shared" si="35"/>
        <v>31</v>
      </c>
      <c r="E195" s="25">
        <f t="shared" si="33"/>
        <v>1984.85</v>
      </c>
      <c r="F195" s="22">
        <f t="shared" si="36"/>
        <v>1984.85</v>
      </c>
    </row>
    <row r="196" spans="1:6" ht="15" customHeight="1">
      <c r="A196" s="30">
        <v>47026</v>
      </c>
      <c r="B196" s="23">
        <f t="shared" si="34"/>
        <v>1425000</v>
      </c>
      <c r="C196" s="19"/>
      <c r="D196" s="24">
        <f t="shared" si="35"/>
        <v>30</v>
      </c>
      <c r="E196" s="25">
        <f t="shared" si="33"/>
        <v>1920.82</v>
      </c>
      <c r="F196" s="22">
        <f t="shared" si="36"/>
        <v>1920.82</v>
      </c>
    </row>
    <row r="197" spans="1:6" ht="15" customHeight="1">
      <c r="A197" s="30">
        <v>47057</v>
      </c>
      <c r="B197" s="23">
        <f t="shared" si="34"/>
        <v>1425000</v>
      </c>
      <c r="C197" s="19"/>
      <c r="D197" s="24">
        <f t="shared" si="35"/>
        <v>31</v>
      </c>
      <c r="E197" s="25">
        <f t="shared" si="33"/>
        <v>1984.85</v>
      </c>
      <c r="F197" s="22">
        <f t="shared" si="36"/>
        <v>1984.85</v>
      </c>
    </row>
    <row r="198" spans="1:6" ht="15" customHeight="1">
      <c r="A198" s="30">
        <v>47087</v>
      </c>
      <c r="B198" s="23">
        <f t="shared" si="34"/>
        <v>1425000</v>
      </c>
      <c r="C198" s="19"/>
      <c r="D198" s="24">
        <f t="shared" si="35"/>
        <v>30</v>
      </c>
      <c r="E198" s="25">
        <f t="shared" si="33"/>
        <v>1920.82</v>
      </c>
      <c r="F198" s="22">
        <f t="shared" si="36"/>
        <v>1920.82</v>
      </c>
    </row>
    <row r="199" spans="1:6" ht="15" customHeight="1">
      <c r="A199" s="30">
        <v>47118</v>
      </c>
      <c r="B199" s="23">
        <f t="shared" si="34"/>
        <v>1425000</v>
      </c>
      <c r="C199" s="19"/>
      <c r="D199" s="24">
        <f t="shared" si="35"/>
        <v>31</v>
      </c>
      <c r="E199" s="25">
        <f t="shared" si="33"/>
        <v>1984.85</v>
      </c>
      <c r="F199" s="22">
        <f t="shared" si="36"/>
        <v>1984.85</v>
      </c>
    </row>
    <row r="200" spans="1:6" ht="15" customHeight="1">
      <c r="A200" s="26" t="s">
        <v>30</v>
      </c>
      <c r="B200" s="27">
        <f t="shared" si="34"/>
        <v>1425000</v>
      </c>
      <c r="C200" s="27">
        <f>SUM(C188:C199)</f>
        <v>0</v>
      </c>
      <c r="D200" s="28">
        <f>SUM(D188:D199)</f>
        <v>366</v>
      </c>
      <c r="E200" s="29">
        <f>SUM(E188:E199)</f>
        <v>23434.019999999997</v>
      </c>
      <c r="F200" s="29">
        <f>SUM(F188:F199)</f>
        <v>23434.019999999997</v>
      </c>
    </row>
    <row r="201" spans="1:6" ht="15" customHeight="1">
      <c r="A201" s="30">
        <v>47149</v>
      </c>
      <c r="B201" s="23">
        <f>B199-C199</f>
        <v>1425000</v>
      </c>
      <c r="C201" s="19"/>
      <c r="D201" s="24">
        <f>A201-A199</f>
        <v>31</v>
      </c>
      <c r="E201" s="25">
        <f aca="true" t="shared" si="37" ref="E201:E212">ROUND(B201*(D$9+D$11)*D201/365,2)</f>
        <v>1984.85</v>
      </c>
      <c r="F201" s="22">
        <f>IF(E201&lt;&gt;"x",E201+C201,"")</f>
        <v>1984.85</v>
      </c>
    </row>
    <row r="202" spans="1:6" ht="15" customHeight="1">
      <c r="A202" s="31">
        <v>47177</v>
      </c>
      <c r="B202" s="23">
        <f aca="true" t="shared" si="38" ref="B202:B213">B201-C201</f>
        <v>1425000</v>
      </c>
      <c r="C202" s="19"/>
      <c r="D202" s="24">
        <f aca="true" t="shared" si="39" ref="D202:D212">A202-A201</f>
        <v>28</v>
      </c>
      <c r="E202" s="25">
        <f t="shared" si="37"/>
        <v>1792.77</v>
      </c>
      <c r="F202" s="22">
        <f>IF(E202&lt;&gt;"x",E202+C202,"")</f>
        <v>1792.77</v>
      </c>
    </row>
    <row r="203" spans="1:6" ht="15" customHeight="1">
      <c r="A203" s="30">
        <v>47208</v>
      </c>
      <c r="B203" s="23">
        <f t="shared" si="38"/>
        <v>1425000</v>
      </c>
      <c r="C203" s="19"/>
      <c r="D203" s="24">
        <f t="shared" si="39"/>
        <v>31</v>
      </c>
      <c r="E203" s="25">
        <f t="shared" si="37"/>
        <v>1984.85</v>
      </c>
      <c r="F203" s="22">
        <f aca="true" t="shared" si="40" ref="F203:F212">IF(E203&lt;&gt;"x",E203+C203,"")</f>
        <v>1984.85</v>
      </c>
    </row>
    <row r="204" spans="1:6" ht="15" customHeight="1">
      <c r="A204" s="30">
        <v>47238</v>
      </c>
      <c r="B204" s="23">
        <f t="shared" si="38"/>
        <v>1425000</v>
      </c>
      <c r="C204" s="19"/>
      <c r="D204" s="24">
        <f t="shared" si="39"/>
        <v>30</v>
      </c>
      <c r="E204" s="25">
        <f t="shared" si="37"/>
        <v>1920.82</v>
      </c>
      <c r="F204" s="22">
        <f t="shared" si="40"/>
        <v>1920.82</v>
      </c>
    </row>
    <row r="205" spans="1:6" ht="15" customHeight="1">
      <c r="A205" s="30">
        <v>47269</v>
      </c>
      <c r="B205" s="23">
        <f t="shared" si="38"/>
        <v>1425000</v>
      </c>
      <c r="C205" s="19"/>
      <c r="D205" s="24">
        <f t="shared" si="39"/>
        <v>31</v>
      </c>
      <c r="E205" s="25">
        <f t="shared" si="37"/>
        <v>1984.85</v>
      </c>
      <c r="F205" s="22">
        <f t="shared" si="40"/>
        <v>1984.85</v>
      </c>
    </row>
    <row r="206" spans="1:6" ht="15" customHeight="1">
      <c r="A206" s="30">
        <v>47299</v>
      </c>
      <c r="B206" s="23">
        <f t="shared" si="38"/>
        <v>1425000</v>
      </c>
      <c r="C206" s="19"/>
      <c r="D206" s="24">
        <f t="shared" si="39"/>
        <v>30</v>
      </c>
      <c r="E206" s="25">
        <f t="shared" si="37"/>
        <v>1920.82</v>
      </c>
      <c r="F206" s="22">
        <f t="shared" si="40"/>
        <v>1920.82</v>
      </c>
    </row>
    <row r="207" spans="1:6" ht="15" customHeight="1">
      <c r="A207" s="30">
        <v>47330</v>
      </c>
      <c r="B207" s="23">
        <f t="shared" si="38"/>
        <v>1425000</v>
      </c>
      <c r="C207" s="19"/>
      <c r="D207" s="24">
        <f t="shared" si="39"/>
        <v>31</v>
      </c>
      <c r="E207" s="25">
        <f t="shared" si="37"/>
        <v>1984.85</v>
      </c>
      <c r="F207" s="22">
        <f t="shared" si="40"/>
        <v>1984.85</v>
      </c>
    </row>
    <row r="208" spans="1:6" ht="15" customHeight="1">
      <c r="A208" s="30">
        <v>47361</v>
      </c>
      <c r="B208" s="23">
        <f t="shared" si="38"/>
        <v>1425000</v>
      </c>
      <c r="C208" s="19"/>
      <c r="D208" s="24">
        <f t="shared" si="39"/>
        <v>31</v>
      </c>
      <c r="E208" s="25">
        <f t="shared" si="37"/>
        <v>1984.85</v>
      </c>
      <c r="F208" s="22">
        <f t="shared" si="40"/>
        <v>1984.85</v>
      </c>
    </row>
    <row r="209" spans="1:6" ht="15" customHeight="1">
      <c r="A209" s="30">
        <v>47391</v>
      </c>
      <c r="B209" s="23">
        <f t="shared" si="38"/>
        <v>1425000</v>
      </c>
      <c r="C209" s="19"/>
      <c r="D209" s="24">
        <f t="shared" si="39"/>
        <v>30</v>
      </c>
      <c r="E209" s="25">
        <f t="shared" si="37"/>
        <v>1920.82</v>
      </c>
      <c r="F209" s="22">
        <f t="shared" si="40"/>
        <v>1920.82</v>
      </c>
    </row>
    <row r="210" spans="1:6" ht="15" customHeight="1">
      <c r="A210" s="30">
        <v>47422</v>
      </c>
      <c r="B210" s="23">
        <f t="shared" si="38"/>
        <v>1425000</v>
      </c>
      <c r="C210" s="19"/>
      <c r="D210" s="24">
        <f t="shared" si="39"/>
        <v>31</v>
      </c>
      <c r="E210" s="25">
        <f t="shared" si="37"/>
        <v>1984.85</v>
      </c>
      <c r="F210" s="22">
        <f t="shared" si="40"/>
        <v>1984.85</v>
      </c>
    </row>
    <row r="211" spans="1:6" ht="15" customHeight="1">
      <c r="A211" s="30">
        <v>47452</v>
      </c>
      <c r="B211" s="23">
        <f t="shared" si="38"/>
        <v>1425000</v>
      </c>
      <c r="C211" s="19"/>
      <c r="D211" s="24">
        <f t="shared" si="39"/>
        <v>30</v>
      </c>
      <c r="E211" s="25">
        <f t="shared" si="37"/>
        <v>1920.82</v>
      </c>
      <c r="F211" s="22">
        <f t="shared" si="40"/>
        <v>1920.82</v>
      </c>
    </row>
    <row r="212" spans="1:6" ht="15" customHeight="1">
      <c r="A212" s="30">
        <v>47483</v>
      </c>
      <c r="B212" s="23">
        <f t="shared" si="38"/>
        <v>1425000</v>
      </c>
      <c r="C212" s="19"/>
      <c r="D212" s="24">
        <f t="shared" si="39"/>
        <v>31</v>
      </c>
      <c r="E212" s="25">
        <f t="shared" si="37"/>
        <v>1984.85</v>
      </c>
      <c r="F212" s="22">
        <f t="shared" si="40"/>
        <v>1984.85</v>
      </c>
    </row>
    <row r="213" spans="1:6" ht="15" customHeight="1">
      <c r="A213" s="26" t="s">
        <v>39</v>
      </c>
      <c r="B213" s="27">
        <f t="shared" si="38"/>
        <v>1425000</v>
      </c>
      <c r="C213" s="27">
        <f>SUM(C201:C212)</f>
        <v>0</v>
      </c>
      <c r="D213" s="28">
        <f>SUM(D201:D212)</f>
        <v>365</v>
      </c>
      <c r="E213" s="29">
        <f>SUM(E201:E212)</f>
        <v>23369.999999999996</v>
      </c>
      <c r="F213" s="29">
        <f>SUM(F201:F212)</f>
        <v>23369.999999999996</v>
      </c>
    </row>
    <row r="214" spans="1:6" ht="15" customHeight="1">
      <c r="A214" s="30">
        <v>47514</v>
      </c>
      <c r="B214" s="23">
        <f>B212-C212</f>
        <v>1425000</v>
      </c>
      <c r="C214" s="19"/>
      <c r="D214" s="24">
        <f>A214-A212</f>
        <v>31</v>
      </c>
      <c r="E214" s="25">
        <f aca="true" t="shared" si="41" ref="E214:E225">ROUND(B214*(D$9+D$11)*D214/365,2)</f>
        <v>1984.85</v>
      </c>
      <c r="F214" s="22">
        <f aca="true" t="shared" si="42" ref="F214:F225">IF(E214&lt;&gt;"x",E214+C214,"")</f>
        <v>1984.85</v>
      </c>
    </row>
    <row r="215" spans="1:6" ht="15" customHeight="1">
      <c r="A215" s="31">
        <v>47542</v>
      </c>
      <c r="B215" s="23">
        <f aca="true" t="shared" si="43" ref="B215:B226">B214-C214</f>
        <v>1425000</v>
      </c>
      <c r="C215" s="19"/>
      <c r="D215" s="24">
        <f aca="true" t="shared" si="44" ref="D215:D225">A215-A214</f>
        <v>28</v>
      </c>
      <c r="E215" s="25">
        <f t="shared" si="41"/>
        <v>1792.77</v>
      </c>
      <c r="F215" s="22">
        <f t="shared" si="42"/>
        <v>1792.77</v>
      </c>
    </row>
    <row r="216" spans="1:6" ht="15" customHeight="1">
      <c r="A216" s="30">
        <v>47573</v>
      </c>
      <c r="B216" s="23">
        <f t="shared" si="43"/>
        <v>1425000</v>
      </c>
      <c r="C216" s="19"/>
      <c r="D216" s="24">
        <f t="shared" si="44"/>
        <v>31</v>
      </c>
      <c r="E216" s="25">
        <f t="shared" si="41"/>
        <v>1984.85</v>
      </c>
      <c r="F216" s="22">
        <f t="shared" si="42"/>
        <v>1984.85</v>
      </c>
    </row>
    <row r="217" spans="1:6" ht="15" customHeight="1">
      <c r="A217" s="30">
        <v>47603</v>
      </c>
      <c r="B217" s="23">
        <f t="shared" si="43"/>
        <v>1425000</v>
      </c>
      <c r="C217" s="19"/>
      <c r="D217" s="24">
        <f t="shared" si="44"/>
        <v>30</v>
      </c>
      <c r="E217" s="25">
        <f t="shared" si="41"/>
        <v>1920.82</v>
      </c>
      <c r="F217" s="22">
        <f t="shared" si="42"/>
        <v>1920.82</v>
      </c>
    </row>
    <row r="218" spans="1:6" ht="15" customHeight="1">
      <c r="A218" s="30">
        <v>47634</v>
      </c>
      <c r="B218" s="23">
        <f t="shared" si="43"/>
        <v>1425000</v>
      </c>
      <c r="C218" s="19"/>
      <c r="D218" s="24">
        <f t="shared" si="44"/>
        <v>31</v>
      </c>
      <c r="E218" s="25">
        <f t="shared" si="41"/>
        <v>1984.85</v>
      </c>
      <c r="F218" s="22">
        <f t="shared" si="42"/>
        <v>1984.85</v>
      </c>
    </row>
    <row r="219" spans="1:6" ht="15" customHeight="1">
      <c r="A219" s="30">
        <v>47664</v>
      </c>
      <c r="B219" s="23">
        <f t="shared" si="43"/>
        <v>1425000</v>
      </c>
      <c r="C219" s="19"/>
      <c r="D219" s="24">
        <f t="shared" si="44"/>
        <v>30</v>
      </c>
      <c r="E219" s="25">
        <f t="shared" si="41"/>
        <v>1920.82</v>
      </c>
      <c r="F219" s="22">
        <f t="shared" si="42"/>
        <v>1920.82</v>
      </c>
    </row>
    <row r="220" spans="1:6" ht="15" customHeight="1">
      <c r="A220" s="30">
        <v>47695</v>
      </c>
      <c r="B220" s="23">
        <f t="shared" si="43"/>
        <v>1425000</v>
      </c>
      <c r="C220" s="19"/>
      <c r="D220" s="24">
        <f t="shared" si="44"/>
        <v>31</v>
      </c>
      <c r="E220" s="25">
        <f t="shared" si="41"/>
        <v>1984.85</v>
      </c>
      <c r="F220" s="22">
        <f t="shared" si="42"/>
        <v>1984.85</v>
      </c>
    </row>
    <row r="221" spans="1:6" ht="15" customHeight="1">
      <c r="A221" s="30">
        <v>47726</v>
      </c>
      <c r="B221" s="23">
        <f t="shared" si="43"/>
        <v>1425000</v>
      </c>
      <c r="C221" s="19"/>
      <c r="D221" s="24">
        <f t="shared" si="44"/>
        <v>31</v>
      </c>
      <c r="E221" s="25">
        <f t="shared" si="41"/>
        <v>1984.85</v>
      </c>
      <c r="F221" s="22">
        <f t="shared" si="42"/>
        <v>1984.85</v>
      </c>
    </row>
    <row r="222" spans="1:6" ht="15" customHeight="1">
      <c r="A222" s="30">
        <v>47756</v>
      </c>
      <c r="B222" s="23">
        <f t="shared" si="43"/>
        <v>1425000</v>
      </c>
      <c r="C222" s="19"/>
      <c r="D222" s="24">
        <f t="shared" si="44"/>
        <v>30</v>
      </c>
      <c r="E222" s="25">
        <f t="shared" si="41"/>
        <v>1920.82</v>
      </c>
      <c r="F222" s="22">
        <f t="shared" si="42"/>
        <v>1920.82</v>
      </c>
    </row>
    <row r="223" spans="1:6" ht="15" customHeight="1">
      <c r="A223" s="30">
        <v>47787</v>
      </c>
      <c r="B223" s="23">
        <f t="shared" si="43"/>
        <v>1425000</v>
      </c>
      <c r="C223" s="19"/>
      <c r="D223" s="24">
        <f t="shared" si="44"/>
        <v>31</v>
      </c>
      <c r="E223" s="25">
        <f t="shared" si="41"/>
        <v>1984.85</v>
      </c>
      <c r="F223" s="22">
        <f t="shared" si="42"/>
        <v>1984.85</v>
      </c>
    </row>
    <row r="224" spans="1:6" ht="15" customHeight="1">
      <c r="A224" s="30">
        <v>47817</v>
      </c>
      <c r="B224" s="23">
        <f t="shared" si="43"/>
        <v>1425000</v>
      </c>
      <c r="C224" s="19"/>
      <c r="D224" s="24">
        <f t="shared" si="44"/>
        <v>30</v>
      </c>
      <c r="E224" s="25">
        <f t="shared" si="41"/>
        <v>1920.82</v>
      </c>
      <c r="F224" s="22">
        <f t="shared" si="42"/>
        <v>1920.82</v>
      </c>
    </row>
    <row r="225" spans="1:6" ht="15" customHeight="1">
      <c r="A225" s="30">
        <v>47848</v>
      </c>
      <c r="B225" s="23">
        <f t="shared" si="43"/>
        <v>1425000</v>
      </c>
      <c r="C225" s="19"/>
      <c r="D225" s="24">
        <f t="shared" si="44"/>
        <v>31</v>
      </c>
      <c r="E225" s="25">
        <f t="shared" si="41"/>
        <v>1984.85</v>
      </c>
      <c r="F225" s="22">
        <f t="shared" si="42"/>
        <v>1984.85</v>
      </c>
    </row>
    <row r="226" spans="1:6" ht="15" customHeight="1">
      <c r="A226" s="26" t="s">
        <v>41</v>
      </c>
      <c r="B226" s="27">
        <f t="shared" si="43"/>
        <v>1425000</v>
      </c>
      <c r="C226" s="27">
        <f>SUM(C214:C225)</f>
        <v>0</v>
      </c>
      <c r="D226" s="28">
        <f>SUM(D214:D225)</f>
        <v>365</v>
      </c>
      <c r="E226" s="29">
        <f>SUM(E214:E225)</f>
        <v>23369.999999999996</v>
      </c>
      <c r="F226" s="29">
        <f>SUM(F214:F225)</f>
        <v>23369.999999999996</v>
      </c>
    </row>
    <row r="227" spans="1:6" ht="15" customHeight="1">
      <c r="A227" s="30">
        <v>47879</v>
      </c>
      <c r="B227" s="23">
        <f>B225-C225</f>
        <v>1425000</v>
      </c>
      <c r="C227" s="19"/>
      <c r="D227" s="24">
        <f>A227-A225</f>
        <v>31</v>
      </c>
      <c r="E227" s="25">
        <f aca="true" t="shared" si="45" ref="E227:E238">ROUND(B227*(D$9+D$11)*D227/365,2)</f>
        <v>1984.85</v>
      </c>
      <c r="F227" s="22">
        <f aca="true" t="shared" si="46" ref="F227:F238">IF(E227&lt;&gt;"x",E227+C227,"")</f>
        <v>1984.85</v>
      </c>
    </row>
    <row r="228" spans="1:6" ht="15" customHeight="1">
      <c r="A228" s="31">
        <v>47907</v>
      </c>
      <c r="B228" s="23">
        <f aca="true" t="shared" si="47" ref="B228:B239">B227-C227</f>
        <v>1425000</v>
      </c>
      <c r="C228" s="19"/>
      <c r="D228" s="24">
        <f aca="true" t="shared" si="48" ref="D228:D238">A228-A227</f>
        <v>28</v>
      </c>
      <c r="E228" s="25">
        <f t="shared" si="45"/>
        <v>1792.77</v>
      </c>
      <c r="F228" s="22">
        <f t="shared" si="46"/>
        <v>1792.77</v>
      </c>
    </row>
    <row r="229" spans="1:6" ht="15" customHeight="1">
      <c r="A229" s="30">
        <v>47938</v>
      </c>
      <c r="B229" s="23">
        <f t="shared" si="47"/>
        <v>1425000</v>
      </c>
      <c r="C229" s="19"/>
      <c r="D229" s="24">
        <f t="shared" si="48"/>
        <v>31</v>
      </c>
      <c r="E229" s="25">
        <f t="shared" si="45"/>
        <v>1984.85</v>
      </c>
      <c r="F229" s="22">
        <f t="shared" si="46"/>
        <v>1984.85</v>
      </c>
    </row>
    <row r="230" spans="1:6" ht="15" customHeight="1">
      <c r="A230" s="30">
        <v>47968</v>
      </c>
      <c r="B230" s="23">
        <f t="shared" si="47"/>
        <v>1425000</v>
      </c>
      <c r="C230" s="19"/>
      <c r="D230" s="24">
        <f t="shared" si="48"/>
        <v>30</v>
      </c>
      <c r="E230" s="25">
        <f t="shared" si="45"/>
        <v>1920.82</v>
      </c>
      <c r="F230" s="22">
        <f t="shared" si="46"/>
        <v>1920.82</v>
      </c>
    </row>
    <row r="231" spans="1:6" ht="15" customHeight="1">
      <c r="A231" s="30">
        <v>47999</v>
      </c>
      <c r="B231" s="23">
        <f t="shared" si="47"/>
        <v>1425000</v>
      </c>
      <c r="C231" s="19"/>
      <c r="D231" s="24">
        <f t="shared" si="48"/>
        <v>31</v>
      </c>
      <c r="E231" s="25">
        <f t="shared" si="45"/>
        <v>1984.85</v>
      </c>
      <c r="F231" s="22">
        <f t="shared" si="46"/>
        <v>1984.85</v>
      </c>
    </row>
    <row r="232" spans="1:6" ht="15" customHeight="1">
      <c r="A232" s="30">
        <v>48029</v>
      </c>
      <c r="B232" s="23">
        <f t="shared" si="47"/>
        <v>1425000</v>
      </c>
      <c r="C232" s="19"/>
      <c r="D232" s="24">
        <f t="shared" si="48"/>
        <v>30</v>
      </c>
      <c r="E232" s="25">
        <f t="shared" si="45"/>
        <v>1920.82</v>
      </c>
      <c r="F232" s="22">
        <f t="shared" si="46"/>
        <v>1920.82</v>
      </c>
    </row>
    <row r="233" spans="1:6" ht="15" customHeight="1">
      <c r="A233" s="30">
        <v>48060</v>
      </c>
      <c r="B233" s="23">
        <f t="shared" si="47"/>
        <v>1425000</v>
      </c>
      <c r="C233" s="19"/>
      <c r="D233" s="24">
        <f t="shared" si="48"/>
        <v>31</v>
      </c>
      <c r="E233" s="25">
        <f t="shared" si="45"/>
        <v>1984.85</v>
      </c>
      <c r="F233" s="22">
        <f t="shared" si="46"/>
        <v>1984.85</v>
      </c>
    </row>
    <row r="234" spans="1:6" ht="15" customHeight="1">
      <c r="A234" s="30">
        <v>48091</v>
      </c>
      <c r="B234" s="23">
        <f t="shared" si="47"/>
        <v>1425000</v>
      </c>
      <c r="C234" s="19"/>
      <c r="D234" s="24">
        <f t="shared" si="48"/>
        <v>31</v>
      </c>
      <c r="E234" s="25">
        <f t="shared" si="45"/>
        <v>1984.85</v>
      </c>
      <c r="F234" s="22">
        <f t="shared" si="46"/>
        <v>1984.85</v>
      </c>
    </row>
    <row r="235" spans="1:6" ht="15" customHeight="1">
      <c r="A235" s="30">
        <v>48121</v>
      </c>
      <c r="B235" s="23">
        <f t="shared" si="47"/>
        <v>1425000</v>
      </c>
      <c r="C235" s="19"/>
      <c r="D235" s="24">
        <f t="shared" si="48"/>
        <v>30</v>
      </c>
      <c r="E235" s="25">
        <f t="shared" si="45"/>
        <v>1920.82</v>
      </c>
      <c r="F235" s="22">
        <f t="shared" si="46"/>
        <v>1920.82</v>
      </c>
    </row>
    <row r="236" spans="1:6" ht="15" customHeight="1">
      <c r="A236" s="30">
        <v>48152</v>
      </c>
      <c r="B236" s="23">
        <f t="shared" si="47"/>
        <v>1425000</v>
      </c>
      <c r="C236" s="19"/>
      <c r="D236" s="24">
        <f t="shared" si="48"/>
        <v>31</v>
      </c>
      <c r="E236" s="25">
        <f t="shared" si="45"/>
        <v>1984.85</v>
      </c>
      <c r="F236" s="22">
        <f t="shared" si="46"/>
        <v>1984.85</v>
      </c>
    </row>
    <row r="237" spans="1:6" ht="15" customHeight="1">
      <c r="A237" s="30">
        <v>48182</v>
      </c>
      <c r="B237" s="23">
        <f t="shared" si="47"/>
        <v>1425000</v>
      </c>
      <c r="C237" s="19"/>
      <c r="D237" s="24">
        <f t="shared" si="48"/>
        <v>30</v>
      </c>
      <c r="E237" s="25">
        <f t="shared" si="45"/>
        <v>1920.82</v>
      </c>
      <c r="F237" s="22">
        <f t="shared" si="46"/>
        <v>1920.82</v>
      </c>
    </row>
    <row r="238" spans="1:6" ht="15" customHeight="1">
      <c r="A238" s="30">
        <v>48213</v>
      </c>
      <c r="B238" s="23">
        <f t="shared" si="47"/>
        <v>1425000</v>
      </c>
      <c r="C238" s="19"/>
      <c r="D238" s="24">
        <f t="shared" si="48"/>
        <v>31</v>
      </c>
      <c r="E238" s="25">
        <f t="shared" si="45"/>
        <v>1984.85</v>
      </c>
      <c r="F238" s="22">
        <f t="shared" si="46"/>
        <v>1984.85</v>
      </c>
    </row>
    <row r="239" spans="1:6" ht="15" customHeight="1">
      <c r="A239" s="26" t="s">
        <v>42</v>
      </c>
      <c r="B239" s="27">
        <f t="shared" si="47"/>
        <v>1425000</v>
      </c>
      <c r="C239" s="27">
        <f>SUM(C227:C238)</f>
        <v>0</v>
      </c>
      <c r="D239" s="28">
        <f>SUM(D227:D238)</f>
        <v>365</v>
      </c>
      <c r="E239" s="29">
        <f>SUM(E227:E238)</f>
        <v>23369.999999999996</v>
      </c>
      <c r="F239" s="29">
        <f>SUM(F227:F238)</f>
        <v>23369.999999999996</v>
      </c>
    </row>
    <row r="240" spans="1:6" ht="15" customHeight="1">
      <c r="A240" s="30">
        <v>48244</v>
      </c>
      <c r="B240" s="23">
        <f>B238-C238</f>
        <v>1425000</v>
      </c>
      <c r="C240" s="19">
        <v>62500</v>
      </c>
      <c r="D240" s="24">
        <f>A240-A238</f>
        <v>31</v>
      </c>
      <c r="E240" s="25">
        <f aca="true" t="shared" si="49" ref="E240:E251">ROUND(B240*(D$9+D$11)*D240/365,2)</f>
        <v>1984.85</v>
      </c>
      <c r="F240" s="22">
        <f aca="true" t="shared" si="50" ref="F240:F251">IF(E240&lt;&gt;"x",E240+C240,"")</f>
        <v>64484.85</v>
      </c>
    </row>
    <row r="241" spans="1:6" ht="15" customHeight="1">
      <c r="A241" s="31">
        <v>48273</v>
      </c>
      <c r="B241" s="23">
        <f aca="true" t="shared" si="51" ref="B241:B252">B240-C240</f>
        <v>1362500</v>
      </c>
      <c r="C241" s="19">
        <f>C240</f>
        <v>62500</v>
      </c>
      <c r="D241" s="24">
        <f aca="true" t="shared" si="52" ref="D241:D251">A241-A240</f>
        <v>29</v>
      </c>
      <c r="E241" s="25">
        <f t="shared" si="49"/>
        <v>1775.36</v>
      </c>
      <c r="F241" s="22">
        <f t="shared" si="50"/>
        <v>64275.36</v>
      </c>
    </row>
    <row r="242" spans="1:6" ht="15" customHeight="1">
      <c r="A242" s="30">
        <v>48304</v>
      </c>
      <c r="B242" s="23">
        <f t="shared" si="51"/>
        <v>1300000</v>
      </c>
      <c r="C242" s="19">
        <f aca="true" t="shared" si="53" ref="C242:C251">C241</f>
        <v>62500</v>
      </c>
      <c r="D242" s="24">
        <f t="shared" si="52"/>
        <v>31</v>
      </c>
      <c r="E242" s="25">
        <f t="shared" si="49"/>
        <v>1810.74</v>
      </c>
      <c r="F242" s="22">
        <f t="shared" si="50"/>
        <v>64310.74</v>
      </c>
    </row>
    <row r="243" spans="1:6" ht="15" customHeight="1">
      <c r="A243" s="30">
        <v>48334</v>
      </c>
      <c r="B243" s="23">
        <f t="shared" si="51"/>
        <v>1237500</v>
      </c>
      <c r="C243" s="19">
        <f t="shared" si="53"/>
        <v>62500</v>
      </c>
      <c r="D243" s="24">
        <f t="shared" si="52"/>
        <v>30</v>
      </c>
      <c r="E243" s="25">
        <f t="shared" si="49"/>
        <v>1668.08</v>
      </c>
      <c r="F243" s="22">
        <f t="shared" si="50"/>
        <v>64168.08</v>
      </c>
    </row>
    <row r="244" spans="1:6" ht="15" customHeight="1">
      <c r="A244" s="30">
        <v>48365</v>
      </c>
      <c r="B244" s="23">
        <f t="shared" si="51"/>
        <v>1175000</v>
      </c>
      <c r="C244" s="19">
        <f t="shared" si="53"/>
        <v>62500</v>
      </c>
      <c r="D244" s="24">
        <f t="shared" si="52"/>
        <v>31</v>
      </c>
      <c r="E244" s="25">
        <f t="shared" si="49"/>
        <v>1636.63</v>
      </c>
      <c r="F244" s="22">
        <f t="shared" si="50"/>
        <v>64136.63</v>
      </c>
    </row>
    <row r="245" spans="1:6" ht="15" customHeight="1">
      <c r="A245" s="30">
        <v>48395</v>
      </c>
      <c r="B245" s="23">
        <f t="shared" si="51"/>
        <v>1112500</v>
      </c>
      <c r="C245" s="19">
        <f t="shared" si="53"/>
        <v>62500</v>
      </c>
      <c r="D245" s="24">
        <f t="shared" si="52"/>
        <v>30</v>
      </c>
      <c r="E245" s="25">
        <f t="shared" si="49"/>
        <v>1499.59</v>
      </c>
      <c r="F245" s="22">
        <f t="shared" si="50"/>
        <v>63999.59</v>
      </c>
    </row>
    <row r="246" spans="1:6" ht="15" customHeight="1">
      <c r="A246" s="30">
        <v>48426</v>
      </c>
      <c r="B246" s="23">
        <f t="shared" si="51"/>
        <v>1050000</v>
      </c>
      <c r="C246" s="19">
        <f t="shared" si="53"/>
        <v>62500</v>
      </c>
      <c r="D246" s="24">
        <f t="shared" si="52"/>
        <v>31</v>
      </c>
      <c r="E246" s="25">
        <f t="shared" si="49"/>
        <v>1462.52</v>
      </c>
      <c r="F246" s="22">
        <f t="shared" si="50"/>
        <v>63962.52</v>
      </c>
    </row>
    <row r="247" spans="1:6" ht="15" customHeight="1">
      <c r="A247" s="30">
        <v>48457</v>
      </c>
      <c r="B247" s="23">
        <f t="shared" si="51"/>
        <v>987500</v>
      </c>
      <c r="C247" s="19">
        <f t="shared" si="53"/>
        <v>62500</v>
      </c>
      <c r="D247" s="24">
        <f t="shared" si="52"/>
        <v>31</v>
      </c>
      <c r="E247" s="25">
        <f t="shared" si="49"/>
        <v>1375.47</v>
      </c>
      <c r="F247" s="22">
        <f t="shared" si="50"/>
        <v>63875.47</v>
      </c>
    </row>
    <row r="248" spans="1:6" ht="15" customHeight="1">
      <c r="A248" s="30">
        <v>48487</v>
      </c>
      <c r="B248" s="23">
        <f t="shared" si="51"/>
        <v>925000</v>
      </c>
      <c r="C248" s="19">
        <f t="shared" si="53"/>
        <v>62500</v>
      </c>
      <c r="D248" s="24">
        <f t="shared" si="52"/>
        <v>30</v>
      </c>
      <c r="E248" s="25">
        <f t="shared" si="49"/>
        <v>1246.85</v>
      </c>
      <c r="F248" s="22">
        <f t="shared" si="50"/>
        <v>63746.85</v>
      </c>
    </row>
    <row r="249" spans="1:6" ht="15" customHeight="1">
      <c r="A249" s="30">
        <v>48518</v>
      </c>
      <c r="B249" s="23">
        <f t="shared" si="51"/>
        <v>862500</v>
      </c>
      <c r="C249" s="19">
        <f t="shared" si="53"/>
        <v>62500</v>
      </c>
      <c r="D249" s="24">
        <f t="shared" si="52"/>
        <v>31</v>
      </c>
      <c r="E249" s="25">
        <f t="shared" si="49"/>
        <v>1201.36</v>
      </c>
      <c r="F249" s="22">
        <f t="shared" si="50"/>
        <v>63701.36</v>
      </c>
    </row>
    <row r="250" spans="1:6" ht="15" customHeight="1">
      <c r="A250" s="30">
        <v>48548</v>
      </c>
      <c r="B250" s="23">
        <f t="shared" si="51"/>
        <v>800000</v>
      </c>
      <c r="C250" s="19">
        <f t="shared" si="53"/>
        <v>62500</v>
      </c>
      <c r="D250" s="24">
        <f t="shared" si="52"/>
        <v>30</v>
      </c>
      <c r="E250" s="25">
        <f t="shared" si="49"/>
        <v>1078.36</v>
      </c>
      <c r="F250" s="22">
        <f t="shared" si="50"/>
        <v>63578.36</v>
      </c>
    </row>
    <row r="251" spans="1:6" ht="15" customHeight="1">
      <c r="A251" s="30">
        <v>48579</v>
      </c>
      <c r="B251" s="23">
        <f t="shared" si="51"/>
        <v>737500</v>
      </c>
      <c r="C251" s="19">
        <f t="shared" si="53"/>
        <v>62500</v>
      </c>
      <c r="D251" s="24">
        <f t="shared" si="52"/>
        <v>31</v>
      </c>
      <c r="E251" s="25">
        <f t="shared" si="49"/>
        <v>1027.25</v>
      </c>
      <c r="F251" s="22">
        <f t="shared" si="50"/>
        <v>63527.25</v>
      </c>
    </row>
    <row r="252" spans="1:6" ht="15" customHeight="1">
      <c r="A252" s="26" t="s">
        <v>43</v>
      </c>
      <c r="B252" s="27">
        <f t="shared" si="51"/>
        <v>675000</v>
      </c>
      <c r="C252" s="27">
        <f>SUM(C240:C251)</f>
        <v>750000</v>
      </c>
      <c r="D252" s="28">
        <f>SUM(D240:D251)</f>
        <v>366</v>
      </c>
      <c r="E252" s="29">
        <f>SUM(E240:E251)</f>
        <v>17767.06</v>
      </c>
      <c r="F252" s="29">
        <f>SUM(F240:F251)</f>
        <v>767767.0599999999</v>
      </c>
    </row>
    <row r="253" spans="1:6" ht="15" customHeight="1">
      <c r="A253" s="30">
        <v>48610</v>
      </c>
      <c r="B253" s="23">
        <f>B251-C251</f>
        <v>675000</v>
      </c>
      <c r="C253" s="19">
        <v>56250</v>
      </c>
      <c r="D253" s="24">
        <f>A253-A251</f>
        <v>31</v>
      </c>
      <c r="E253" s="25">
        <f aca="true" t="shared" si="54" ref="E253:E264">ROUND(B253*(D$9+D$11)*D253/365,2)</f>
        <v>940.19</v>
      </c>
      <c r="F253" s="22">
        <f aca="true" t="shared" si="55" ref="F253:F264">IF(E253&lt;&gt;"x",E253+C253,"")</f>
        <v>57190.19</v>
      </c>
    </row>
    <row r="254" spans="1:6" ht="15" customHeight="1">
      <c r="A254" s="31">
        <v>48638</v>
      </c>
      <c r="B254" s="23">
        <f aca="true" t="shared" si="56" ref="B254:B265">B253-C253</f>
        <v>618750</v>
      </c>
      <c r="C254" s="19">
        <f>C253</f>
        <v>56250</v>
      </c>
      <c r="D254" s="24">
        <f aca="true" t="shared" si="57" ref="D254:D264">A254-A253</f>
        <v>28</v>
      </c>
      <c r="E254" s="25">
        <f t="shared" si="54"/>
        <v>778.44</v>
      </c>
      <c r="F254" s="22">
        <f t="shared" si="55"/>
        <v>57028.44</v>
      </c>
    </row>
    <row r="255" spans="1:6" ht="15" customHeight="1">
      <c r="A255" s="30">
        <v>48669</v>
      </c>
      <c r="B255" s="23">
        <f t="shared" si="56"/>
        <v>562500</v>
      </c>
      <c r="C255" s="19">
        <f aca="true" t="shared" si="58" ref="C255:C264">C254</f>
        <v>56250</v>
      </c>
      <c r="D255" s="24">
        <f t="shared" si="57"/>
        <v>31</v>
      </c>
      <c r="E255" s="25">
        <f t="shared" si="54"/>
        <v>783.49</v>
      </c>
      <c r="F255" s="22">
        <f t="shared" si="55"/>
        <v>57033.49</v>
      </c>
    </row>
    <row r="256" spans="1:6" ht="15" customHeight="1">
      <c r="A256" s="30">
        <v>48699</v>
      </c>
      <c r="B256" s="23">
        <f t="shared" si="56"/>
        <v>506250</v>
      </c>
      <c r="C256" s="19">
        <f t="shared" si="58"/>
        <v>56250</v>
      </c>
      <c r="D256" s="24">
        <f t="shared" si="57"/>
        <v>30</v>
      </c>
      <c r="E256" s="25">
        <f t="shared" si="54"/>
        <v>682.4</v>
      </c>
      <c r="F256" s="22">
        <f t="shared" si="55"/>
        <v>56932.4</v>
      </c>
    </row>
    <row r="257" spans="1:6" ht="15" customHeight="1">
      <c r="A257" s="30">
        <v>48730</v>
      </c>
      <c r="B257" s="23">
        <f t="shared" si="56"/>
        <v>450000</v>
      </c>
      <c r="C257" s="19">
        <f t="shared" si="58"/>
        <v>56250</v>
      </c>
      <c r="D257" s="24">
        <f t="shared" si="57"/>
        <v>31</v>
      </c>
      <c r="E257" s="25">
        <f t="shared" si="54"/>
        <v>626.79</v>
      </c>
      <c r="F257" s="22">
        <f t="shared" si="55"/>
        <v>56876.79</v>
      </c>
    </row>
    <row r="258" spans="1:6" ht="15" customHeight="1">
      <c r="A258" s="30">
        <v>48760</v>
      </c>
      <c r="B258" s="23">
        <f t="shared" si="56"/>
        <v>393750</v>
      </c>
      <c r="C258" s="19">
        <f t="shared" si="58"/>
        <v>56250</v>
      </c>
      <c r="D258" s="24">
        <f t="shared" si="57"/>
        <v>30</v>
      </c>
      <c r="E258" s="25">
        <f t="shared" si="54"/>
        <v>530.75</v>
      </c>
      <c r="F258" s="22">
        <f t="shared" si="55"/>
        <v>56780.75</v>
      </c>
    </row>
    <row r="259" spans="1:6" ht="15" customHeight="1">
      <c r="A259" s="30">
        <v>48791</v>
      </c>
      <c r="B259" s="23">
        <f t="shared" si="56"/>
        <v>337500</v>
      </c>
      <c r="C259" s="19">
        <f t="shared" si="58"/>
        <v>56250</v>
      </c>
      <c r="D259" s="24">
        <f t="shared" si="57"/>
        <v>31</v>
      </c>
      <c r="E259" s="25">
        <f t="shared" si="54"/>
        <v>470.1</v>
      </c>
      <c r="F259" s="22">
        <f t="shared" si="55"/>
        <v>56720.1</v>
      </c>
    </row>
    <row r="260" spans="1:6" ht="15" customHeight="1">
      <c r="A260" s="30">
        <v>48822</v>
      </c>
      <c r="B260" s="23">
        <f t="shared" si="56"/>
        <v>281250</v>
      </c>
      <c r="C260" s="19">
        <f t="shared" si="58"/>
        <v>56250</v>
      </c>
      <c r="D260" s="24">
        <f t="shared" si="57"/>
        <v>31</v>
      </c>
      <c r="E260" s="25">
        <f t="shared" si="54"/>
        <v>391.75</v>
      </c>
      <c r="F260" s="22">
        <f t="shared" si="55"/>
        <v>56641.75</v>
      </c>
    </row>
    <row r="261" spans="1:6" ht="15" customHeight="1">
      <c r="A261" s="30">
        <v>48852</v>
      </c>
      <c r="B261" s="23">
        <f t="shared" si="56"/>
        <v>225000</v>
      </c>
      <c r="C261" s="19">
        <f t="shared" si="58"/>
        <v>56250</v>
      </c>
      <c r="D261" s="24">
        <f t="shared" si="57"/>
        <v>30</v>
      </c>
      <c r="E261" s="25">
        <f t="shared" si="54"/>
        <v>303.29</v>
      </c>
      <c r="F261" s="22">
        <f t="shared" si="55"/>
        <v>56553.29</v>
      </c>
    </row>
    <row r="262" spans="1:6" ht="15" customHeight="1">
      <c r="A262" s="30">
        <v>48883</v>
      </c>
      <c r="B262" s="23">
        <f t="shared" si="56"/>
        <v>168750</v>
      </c>
      <c r="C262" s="19">
        <f t="shared" si="58"/>
        <v>56250</v>
      </c>
      <c r="D262" s="24">
        <f t="shared" si="57"/>
        <v>31</v>
      </c>
      <c r="E262" s="25">
        <f t="shared" si="54"/>
        <v>235.05</v>
      </c>
      <c r="F262" s="22">
        <f t="shared" si="55"/>
        <v>56485.05</v>
      </c>
    </row>
    <row r="263" spans="1:6" ht="15" customHeight="1">
      <c r="A263" s="30">
        <v>48913</v>
      </c>
      <c r="B263" s="23">
        <f t="shared" si="56"/>
        <v>112500</v>
      </c>
      <c r="C263" s="19">
        <f t="shared" si="58"/>
        <v>56250</v>
      </c>
      <c r="D263" s="24">
        <f t="shared" si="57"/>
        <v>30</v>
      </c>
      <c r="E263" s="25">
        <f t="shared" si="54"/>
        <v>151.64</v>
      </c>
      <c r="F263" s="22">
        <f t="shared" si="55"/>
        <v>56401.64</v>
      </c>
    </row>
    <row r="264" spans="1:6" ht="15" customHeight="1">
      <c r="A264" s="30">
        <v>48944</v>
      </c>
      <c r="B264" s="23">
        <f t="shared" si="56"/>
        <v>56250</v>
      </c>
      <c r="C264" s="19">
        <f t="shared" si="58"/>
        <v>56250</v>
      </c>
      <c r="D264" s="24">
        <f t="shared" si="57"/>
        <v>31</v>
      </c>
      <c r="E264" s="25">
        <f t="shared" si="54"/>
        <v>78.35</v>
      </c>
      <c r="F264" s="22">
        <f t="shared" si="55"/>
        <v>56328.35</v>
      </c>
    </row>
    <row r="265" spans="1:6" ht="15" customHeight="1">
      <c r="A265" s="26" t="s">
        <v>44</v>
      </c>
      <c r="B265" s="27">
        <f t="shared" si="56"/>
        <v>0</v>
      </c>
      <c r="C265" s="27">
        <f>SUM(C253:C264)</f>
        <v>675000</v>
      </c>
      <c r="D265" s="28">
        <f>SUM(D253:D264)</f>
        <v>365</v>
      </c>
      <c r="E265" s="29">
        <f>SUM(E253:E264)</f>
        <v>5972.240000000001</v>
      </c>
      <c r="F265" s="29">
        <f>SUM(F253:F264)</f>
        <v>680972.24</v>
      </c>
    </row>
    <row r="266" spans="1:6" ht="21.75" customHeight="1">
      <c r="A266" s="83" t="s">
        <v>31</v>
      </c>
      <c r="B266" s="84"/>
      <c r="C266" s="85"/>
      <c r="D266" s="40"/>
      <c r="E266" s="41">
        <f>SUM(E28+E43+E56+E70+E83+E96+E109+E122+E135+E148+E161+E174+E187+E200+E213+E226+E239+E252+E265)</f>
        <v>308277.02999999997</v>
      </c>
      <c r="F266" s="41">
        <f>SUM(F28+F43+F56+F70+F83+F96+F109+F122+F135+F148+F161+F174+F187+F200+F213+F226+F239+F252+F265)</f>
        <v>1733277.03</v>
      </c>
    </row>
    <row r="267" ht="15">
      <c r="A267" s="8"/>
    </row>
    <row r="268" spans="1:8" s="7" customFormat="1" ht="21.75" customHeight="1">
      <c r="A268" s="42" t="str">
        <f>"przyjęto założenie, że marża banku (m) będzie stała i wyniesie . "&amp;K15&amp;" %"</f>
        <v>przyjęto założenie, że marża banku (m) będzie stała i wyniesie . 0 %</v>
      </c>
      <c r="B268" s="43"/>
      <c r="C268" s="44"/>
      <c r="D268" s="45"/>
      <c r="E268" s="46"/>
      <c r="F268" s="47"/>
      <c r="G268" s="4"/>
      <c r="H268" s="48"/>
    </row>
    <row r="269" spans="1:6" ht="25.5" customHeight="1">
      <c r="A269" s="76" t="s">
        <v>33</v>
      </c>
      <c r="B269" s="76"/>
      <c r="C269" s="76"/>
      <c r="D269" s="76"/>
      <c r="E269" s="76"/>
      <c r="F269" s="76"/>
    </row>
    <row r="270" ht="18" customHeight="1"/>
    <row r="271" spans="1:6" ht="15">
      <c r="A271" s="5" t="s">
        <v>34</v>
      </c>
      <c r="D271" s="78" t="s">
        <v>37</v>
      </c>
      <c r="E271" s="78"/>
      <c r="F271" s="78"/>
    </row>
    <row r="272" spans="4:6" ht="15">
      <c r="D272" s="78" t="s">
        <v>35</v>
      </c>
      <c r="E272" s="78"/>
      <c r="F272" s="78"/>
    </row>
    <row r="273" spans="4:6" ht="15">
      <c r="D273" s="78" t="s">
        <v>36</v>
      </c>
      <c r="E273" s="78"/>
      <c r="F273" s="78"/>
    </row>
  </sheetData>
  <sheetProtection/>
  <mergeCells count="15">
    <mergeCell ref="A269:F269"/>
    <mergeCell ref="C2:F2"/>
    <mergeCell ref="D271:F271"/>
    <mergeCell ref="D272:F272"/>
    <mergeCell ref="D273:F273"/>
    <mergeCell ref="A4:F4"/>
    <mergeCell ref="D11:E11"/>
    <mergeCell ref="A14:A16"/>
    <mergeCell ref="D14:E15"/>
    <mergeCell ref="A266:C266"/>
    <mergeCell ref="A1:C1"/>
    <mergeCell ref="D8:E8"/>
    <mergeCell ref="D9:E9"/>
    <mergeCell ref="D10:E10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2019-09-23T07:04:23Z</dcterms:modified>
  <cp:category/>
  <cp:version/>
  <cp:contentType/>
  <cp:contentStatus/>
</cp:coreProperties>
</file>